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521CCAC-7A71-4192-A17B-29F0BB6B648D}" xr6:coauthVersionLast="47" xr6:coauthVersionMax="47" xr10:uidLastSave="{00000000-0000-0000-0000-000000000000}"/>
  <bookViews>
    <workbookView xWindow="-120" yWindow="-120" windowWidth="29040" windowHeight="15840" xr2:uid="{A602741B-E58E-4D91-87CD-641B0A84F4D7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C6" i="1"/>
  <c r="B6" i="1"/>
  <c r="E28" i="1"/>
  <c r="G28" i="1" s="1"/>
  <c r="B28" i="1"/>
  <c r="D28" i="1" s="1"/>
  <c r="H27" i="1"/>
  <c r="G27" i="1"/>
  <c r="E26" i="1"/>
  <c r="G26" i="1" s="1"/>
  <c r="B26" i="1"/>
  <c r="D26" i="1" s="1"/>
  <c r="E25" i="1"/>
  <c r="G25" i="1" s="1"/>
  <c r="B25" i="1"/>
  <c r="F24" i="1"/>
  <c r="C24" i="1"/>
  <c r="E23" i="1"/>
  <c r="B23" i="1"/>
  <c r="D23" i="1" s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F19" i="1" s="1"/>
  <c r="E20" i="1"/>
  <c r="D20" i="1"/>
  <c r="D19" i="1" s="1"/>
  <c r="C20" i="1"/>
  <c r="B20" i="1"/>
  <c r="H18" i="1"/>
  <c r="E18" i="1"/>
  <c r="G18" i="1" s="1"/>
  <c r="B18" i="1"/>
  <c r="D18" i="1" s="1"/>
  <c r="H17" i="1"/>
  <c r="E17" i="1"/>
  <c r="G17" i="1" s="1"/>
  <c r="B17" i="1"/>
  <c r="D17" i="1" s="1"/>
  <c r="H16" i="1"/>
  <c r="E16" i="1"/>
  <c r="G16" i="1" s="1"/>
  <c r="B16" i="1"/>
  <c r="D16" i="1" s="1"/>
  <c r="H14" i="1"/>
  <c r="G14" i="1"/>
  <c r="F14" i="1"/>
  <c r="E14" i="1"/>
  <c r="D14" i="1"/>
  <c r="C14" i="1"/>
  <c r="B14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7" i="1"/>
  <c r="H6" i="1" s="1"/>
  <c r="G7" i="1"/>
  <c r="G6" i="1" s="1"/>
  <c r="D7" i="1"/>
  <c r="D6" i="1" s="1"/>
  <c r="A4" i="1"/>
  <c r="E3" i="1"/>
  <c r="B3" i="1"/>
  <c r="A3" i="1"/>
  <c r="H26" i="1" l="1"/>
  <c r="F9" i="1"/>
  <c r="C9" i="1"/>
  <c r="H25" i="1"/>
  <c r="D9" i="1"/>
  <c r="E19" i="1"/>
  <c r="E9" i="1"/>
  <c r="H9" i="1" s="1"/>
  <c r="G19" i="1"/>
  <c r="H23" i="1"/>
  <c r="G9" i="1"/>
  <c r="B19" i="1"/>
  <c r="B9" i="1"/>
  <c r="C19" i="1"/>
  <c r="F29" i="1"/>
  <c r="H19" i="1"/>
  <c r="C29" i="1"/>
  <c r="G24" i="1"/>
  <c r="G29" i="1" s="1"/>
  <c r="G31" i="1" s="1"/>
  <c r="G32" i="1" s="1"/>
  <c r="G23" i="1"/>
  <c r="E24" i="1"/>
  <c r="D25" i="1"/>
  <c r="D24" i="1" s="1"/>
  <c r="H28" i="1"/>
  <c r="B24" i="1"/>
  <c r="H24" i="1" l="1"/>
  <c r="D29" i="1"/>
  <c r="D31" i="1" s="1"/>
  <c r="D32" i="1" l="1"/>
  <c r="A31" i="1"/>
  <c r="B29" i="1"/>
  <c r="E29" i="1"/>
  <c r="H29" i="1" l="1"/>
</calcChain>
</file>

<file path=xl/sharedStrings.xml><?xml version="1.0" encoding="utf-8"?>
<sst xmlns="http://schemas.openxmlformats.org/spreadsheetml/2006/main" count="40" uniqueCount="37">
  <si>
    <t>IM-I   Zestawienie zbiorcze aktywów</t>
  </si>
  <si>
    <t xml:space="preserve">Wartość aktywów trwałych. </t>
  </si>
  <si>
    <t>Zmiana wartości</t>
  </si>
  <si>
    <t>% zmiana wartości</t>
  </si>
  <si>
    <t>Wartość brutto</t>
  </si>
  <si>
    <t>Umorzenie / 
Odpisy aktualizujące</t>
  </si>
  <si>
    <t>Wartość netto</t>
  </si>
  <si>
    <t>(5-2)</t>
  </si>
  <si>
    <t>(8:2)</t>
  </si>
  <si>
    <t>A. AKTYWA TRWAŁE</t>
  </si>
  <si>
    <t>I. Wartości niematerialne i prawne</t>
  </si>
  <si>
    <t>II. Rzeczowe aktywa trwałe</t>
  </si>
  <si>
    <t>1. Środki trwałe</t>
  </si>
  <si>
    <t>1.1 Grunty</t>
  </si>
  <si>
    <t>1.2 Budynki i lokale</t>
  </si>
  <si>
    <t>1.3 Obiekty inżynierii lądowej i wodnej</t>
  </si>
  <si>
    <t>1.4 Urządzenia techniczne i maszyny</t>
  </si>
  <si>
    <t>1.5 Środki transportu</t>
  </si>
  <si>
    <t>1.6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</si>
  <si>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</si>
  <si>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</si>
  <si>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</si>
  <si>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</si>
  <si>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</si>
  <si>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</si>
  <si>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</si>
  <si>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</si>
  <si>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</si>
  <si>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</si>
  <si>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II. Należności krótkoterminowe</t>
  </si>
  <si>
    <t>III. Krótkoterminowe aktywa finansowe</t>
  </si>
  <si>
    <t>IV. Rozliczenia międzyokresowe</t>
  </si>
  <si>
    <t>SUMA AKTYWÓW</t>
  </si>
  <si>
    <t>Dane finansowe są zgodne z ewidencją księgową</t>
  </si>
  <si>
    <t>Wyjaśnienie znaczących zmian (wzrostu lub spadku) poszczególnych składników aktywów.</t>
  </si>
  <si>
    <t>Przyjęto, iż przez "znaczącą zmianę" należy rozumieć wzrost lub spadek aktywów w wysokości przekraczającej 50 tys. zł</t>
  </si>
  <si>
    <t>Wyjaśnienie dotyczące ewentualnych korekt w stanie aktywów, mających istotny wpływ na stan mienia komunalnego, dokonanych po dacie sporządzenia Informacji o stanie mienia komunalnego za rok wcześniejszy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</si>
</sst>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color indexed="17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color indexed="17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wrapText="1"/>
      <protection locked="0"/>
    </xf>
    <xf numFmtId="0" fontId="8" fillId="0" borderId="5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4" borderId="5" xfId="0" applyFont="1" applyFill="1" applyBorder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10" fillId="2" borderId="5" xfId="0" applyNumberFormat="1" applyFont="1" applyFill="1" applyBorder="1" applyAlignment="1">
      <alignment horizontal="right" vertical="center" wrapText="1"/>
    </xf>
    <xf numFmtId="164" fontId="11" fillId="2" borderId="5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right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ownloads\Mienie%202023.xls" TargetMode="External"/><Relationship Id="rId1" Type="http://schemas.openxmlformats.org/officeDocument/2006/relationships/externalLinkPath" Target="/Users/Admin/Downloads/Mieni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CJE"/>
      <sheetName val="Zestawienie zbiorcze"/>
      <sheetName val="IM-I.1"/>
      <sheetName val="IM-I.2"/>
      <sheetName val="IM-I.3"/>
      <sheetName val="IM-I.4"/>
      <sheetName val="IM-I.5"/>
      <sheetName val="IM-I.6"/>
      <sheetName val="IM-II"/>
      <sheetName val="IM-III"/>
      <sheetName val="IM-IV"/>
      <sheetName val="IM-V"/>
      <sheetName val="IM-VI"/>
      <sheetName val="IM-VII"/>
      <sheetName val="IM-VIII"/>
      <sheetName val="IM-IX"/>
      <sheetName val="IM-X"/>
      <sheetName val="wykaz jednostek"/>
      <sheetName val="rodzaj działalności"/>
    </sheetNames>
    <sheetDataSet>
      <sheetData sheetId="0">
        <row r="1">
          <cell r="L1" t="str">
            <v>Stan na dzień 31.12.2022 r.</v>
          </cell>
          <cell r="M1" t="str">
            <v>Stan na dzień 31.12.2023 r.</v>
          </cell>
        </row>
        <row r="3">
          <cell r="C3" t="str">
            <v>Urząd Miasta Krakowa</v>
          </cell>
          <cell r="F3" t="str">
            <v>instytucja kultury</v>
          </cell>
        </row>
      </sheetData>
      <sheetData sheetId="1"/>
      <sheetData sheetId="2">
        <row r="6">
          <cell r="B6">
            <v>0</v>
          </cell>
          <cell r="C6">
            <v>0</v>
          </cell>
          <cell r="D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</row>
      </sheetData>
      <sheetData sheetId="3"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</row>
      </sheetData>
      <sheetData sheetId="4"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</row>
      </sheetData>
      <sheetData sheetId="5">
        <row r="13">
          <cell r="D13">
            <v>0</v>
          </cell>
          <cell r="G13">
            <v>0</v>
          </cell>
          <cell r="H13">
            <v>0</v>
          </cell>
        </row>
      </sheetData>
      <sheetData sheetId="6"/>
      <sheetData sheetId="7">
        <row r="11">
          <cell r="D11">
            <v>0</v>
          </cell>
        </row>
        <row r="18">
          <cell r="D18">
            <v>0</v>
          </cell>
        </row>
      </sheetData>
      <sheetData sheetId="8">
        <row r="8">
          <cell r="D8">
            <v>0</v>
          </cell>
          <cell r="G8">
            <v>0</v>
          </cell>
          <cell r="H8">
            <v>0</v>
          </cell>
        </row>
      </sheetData>
      <sheetData sheetId="9">
        <row r="10">
          <cell r="D10">
            <v>0</v>
          </cell>
          <cell r="G10">
            <v>0</v>
          </cell>
          <cell r="H10">
            <v>0</v>
          </cell>
        </row>
        <row r="11">
          <cell r="D11">
            <v>0</v>
          </cell>
          <cell r="G11">
            <v>0</v>
          </cell>
          <cell r="H11">
            <v>0</v>
          </cell>
        </row>
        <row r="12">
          <cell r="D12">
            <v>0</v>
          </cell>
          <cell r="G12">
            <v>0</v>
          </cell>
          <cell r="H1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3">
          <cell r="B23">
            <v>699690</v>
          </cell>
          <cell r="C23">
            <v>718223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B51B-97E0-4B30-85D0-BFFE9A477FE1}">
  <sheetPr>
    <pageSetUpPr fitToPage="1"/>
  </sheetPr>
  <dimension ref="A1:J40"/>
  <sheetViews>
    <sheetView tabSelected="1" zoomScaleNormal="100" workbookViewId="0">
      <selection activeCell="M7" sqref="M7"/>
    </sheetView>
  </sheetViews>
  <sheetFormatPr defaultRowHeight="15" x14ac:dyDescent="0.25"/>
  <cols>
    <col min="1" max="1" width="32.140625" customWidth="1"/>
    <col min="2" max="3" width="16.42578125" customWidth="1"/>
    <col min="4" max="4" width="17" customWidth="1"/>
    <col min="5" max="5" width="16.42578125" customWidth="1"/>
    <col min="6" max="6" width="15.85546875" customWidth="1"/>
    <col min="7" max="7" width="17.42578125" customWidth="1"/>
    <col min="8" max="8" width="16.85546875" customWidth="1"/>
    <col min="9" max="9" width="12.7109375" customWidth="1"/>
    <col min="10" max="10" width="24.28515625" customWidth="1"/>
  </cols>
  <sheetData>
    <row r="1" spans="1:10" ht="18" customHeight="1" x14ac:dyDescent="0.25">
      <c r="A1" s="1" t="s">
        <v>0</v>
      </c>
      <c r="B1" s="2"/>
      <c r="C1" s="2"/>
      <c r="D1" s="2"/>
      <c r="E1" s="2"/>
      <c r="F1" s="2"/>
      <c r="G1" s="2"/>
      <c r="J1" s="38"/>
    </row>
    <row r="2" spans="1:10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8"/>
    </row>
    <row r="3" spans="1:10" ht="25.5" x14ac:dyDescent="0.25">
      <c r="A3" s="3" t="str">
        <f>[1]OPCJE!C3</f>
        <v>Urząd Miasta Krakowa</v>
      </c>
      <c r="B3" s="40" t="str">
        <f>[1]OPCJE!L1</f>
        <v>Stan na dzień 31.12.2022 r.</v>
      </c>
      <c r="C3" s="41"/>
      <c r="D3" s="42"/>
      <c r="E3" s="40" t="str">
        <f>[1]OPCJE!M1</f>
        <v>Stan na dzień 31.12.2023 r.</v>
      </c>
      <c r="F3" s="41"/>
      <c r="G3" s="42"/>
      <c r="H3" s="4" t="s">
        <v>2</v>
      </c>
      <c r="I3" s="4" t="s">
        <v>3</v>
      </c>
      <c r="J3" s="5"/>
    </row>
    <row r="4" spans="1:10" ht="38.25" x14ac:dyDescent="0.25">
      <c r="A4" s="3" t="str">
        <f>[1]OPCJE!F3</f>
        <v>instytucja kultury</v>
      </c>
      <c r="B4" s="4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/>
    </row>
    <row r="5" spans="1:10" x14ac:dyDescent="0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5"/>
    </row>
    <row r="6" spans="1:10" x14ac:dyDescent="0.25">
      <c r="A6" s="8" t="s">
        <v>9</v>
      </c>
      <c r="B6" s="9">
        <f t="shared" ref="B6:H6" si="0">SUM(B7:B8)</f>
        <v>628019</v>
      </c>
      <c r="C6" s="9">
        <f t="shared" si="0"/>
        <v>618099</v>
      </c>
      <c r="D6" s="9">
        <f t="shared" si="0"/>
        <v>9920</v>
      </c>
      <c r="E6" s="9">
        <f t="shared" si="0"/>
        <v>632380</v>
      </c>
      <c r="F6" s="9">
        <f t="shared" si="0"/>
        <v>626574</v>
      </c>
      <c r="G6" s="9">
        <f t="shared" si="0"/>
        <v>5806</v>
      </c>
      <c r="H6" s="9">
        <f t="shared" si="0"/>
        <v>4361</v>
      </c>
      <c r="I6" s="10">
        <v>7.0000000000000001E-3</v>
      </c>
      <c r="J6" s="11"/>
    </row>
    <row r="7" spans="1:10" x14ac:dyDescent="0.25">
      <c r="A7" s="12" t="s">
        <v>10</v>
      </c>
      <c r="B7" s="13">
        <v>9727</v>
      </c>
      <c r="C7" s="13">
        <v>9727</v>
      </c>
      <c r="D7" s="13">
        <f>'[1]IM-II'!D8</f>
        <v>0</v>
      </c>
      <c r="E7" s="13">
        <v>9727</v>
      </c>
      <c r="F7" s="13">
        <v>9727</v>
      </c>
      <c r="G7" s="13">
        <f>'[1]IM-II'!G8</f>
        <v>0</v>
      </c>
      <c r="H7" s="13">
        <f>'[1]IM-II'!H8</f>
        <v>0</v>
      </c>
      <c r="I7" s="14"/>
      <c r="J7" s="15"/>
    </row>
    <row r="8" spans="1:10" ht="15" customHeight="1" x14ac:dyDescent="0.25">
      <c r="A8" s="12" t="s">
        <v>11</v>
      </c>
      <c r="B8" s="13">
        <v>618292</v>
      </c>
      <c r="C8" s="13">
        <v>608372</v>
      </c>
      <c r="D8" s="13">
        <v>9920</v>
      </c>
      <c r="E8" s="13">
        <v>622653</v>
      </c>
      <c r="F8" s="13">
        <v>616847</v>
      </c>
      <c r="G8" s="13">
        <v>5806</v>
      </c>
      <c r="H8" s="13">
        <v>4361</v>
      </c>
      <c r="I8" s="14">
        <v>7.0000000000000001E-3</v>
      </c>
      <c r="J8" s="15"/>
    </row>
    <row r="9" spans="1:10" ht="15" customHeight="1" x14ac:dyDescent="0.25">
      <c r="A9" s="16" t="s">
        <v>12</v>
      </c>
      <c r="B9" s="17">
        <f t="shared" ref="B9:G9" si="1">SUM(B10:B15)</f>
        <v>618292</v>
      </c>
      <c r="C9" s="17">
        <f t="shared" si="1"/>
        <v>608372</v>
      </c>
      <c r="D9" s="17">
        <f t="shared" si="1"/>
        <v>9920</v>
      </c>
      <c r="E9" s="17">
        <f t="shared" si="1"/>
        <v>622653</v>
      </c>
      <c r="F9" s="17">
        <f t="shared" si="1"/>
        <v>616847</v>
      </c>
      <c r="G9" s="17">
        <f t="shared" si="1"/>
        <v>5806</v>
      </c>
      <c r="H9" s="17">
        <f>E9-B9</f>
        <v>4361</v>
      </c>
      <c r="I9" s="18">
        <v>7.0000000000000001E-3</v>
      </c>
      <c r="J9" s="15"/>
    </row>
    <row r="10" spans="1:10" ht="15" customHeight="1" x14ac:dyDescent="0.25">
      <c r="A10" s="19" t="s">
        <v>13</v>
      </c>
      <c r="B10" s="20">
        <f>'[1]IM-I.1'!B6</f>
        <v>0</v>
      </c>
      <c r="C10" s="20">
        <f>'[1]IM-I.1'!C6</f>
        <v>0</v>
      </c>
      <c r="D10" s="20">
        <f>'[1]IM-I.1'!D6</f>
        <v>0</v>
      </c>
      <c r="E10" s="20">
        <f>'[1]IM-I.1'!F6</f>
        <v>0</v>
      </c>
      <c r="F10" s="20">
        <f>'[1]IM-I.1'!G6</f>
        <v>0</v>
      </c>
      <c r="G10" s="20">
        <f>'[1]IM-I.1'!H6</f>
        <v>0</v>
      </c>
      <c r="H10" s="21">
        <f>'[1]IM-I.1'!J6</f>
        <v>0</v>
      </c>
      <c r="I10" s="22"/>
      <c r="J10" s="15"/>
    </row>
    <row r="11" spans="1:10" x14ac:dyDescent="0.25">
      <c r="A11" s="19" t="s">
        <v>14</v>
      </c>
      <c r="B11" s="20">
        <f>'[1]IM-I.2'!B7</f>
        <v>0</v>
      </c>
      <c r="C11" s="20">
        <f>'[1]IM-I.2'!C7</f>
        <v>0</v>
      </c>
      <c r="D11" s="20">
        <f>'[1]IM-I.2'!D7</f>
        <v>0</v>
      </c>
      <c r="E11" s="20">
        <f>'[1]IM-I.2'!F7</f>
        <v>0</v>
      </c>
      <c r="F11" s="20">
        <f>'[1]IM-I.2'!G7</f>
        <v>0</v>
      </c>
      <c r="G11" s="20">
        <f>'[1]IM-I.2'!H7</f>
        <v>0</v>
      </c>
      <c r="H11" s="21">
        <f>'[1]IM-I.2'!J7</f>
        <v>0</v>
      </c>
      <c r="I11" s="22"/>
      <c r="J11" s="15"/>
    </row>
    <row r="12" spans="1:10" x14ac:dyDescent="0.25">
      <c r="A12" s="19" t="s">
        <v>15</v>
      </c>
      <c r="B12" s="20">
        <f>'[1]IM-I.3'!B7</f>
        <v>0</v>
      </c>
      <c r="C12" s="20">
        <f>'[1]IM-I.3'!C7</f>
        <v>0</v>
      </c>
      <c r="D12" s="20">
        <f>'[1]IM-I.3'!D7</f>
        <v>0</v>
      </c>
      <c r="E12" s="20">
        <f>'[1]IM-I.3'!F7</f>
        <v>0</v>
      </c>
      <c r="F12" s="20">
        <f>'[1]IM-I.3'!G7</f>
        <v>0</v>
      </c>
      <c r="G12" s="20">
        <f>'[1]IM-I.3'!H7</f>
        <v>0</v>
      </c>
      <c r="H12" s="21">
        <f>'[1]IM-I.3'!J7</f>
        <v>0</v>
      </c>
      <c r="I12" s="23"/>
      <c r="J12" s="15"/>
    </row>
    <row r="13" spans="1:10" x14ac:dyDescent="0.25">
      <c r="A13" s="19" t="s">
        <v>16</v>
      </c>
      <c r="B13" s="20">
        <v>61010</v>
      </c>
      <c r="C13" s="20">
        <v>58833</v>
      </c>
      <c r="D13" s="20">
        <v>2177</v>
      </c>
      <c r="E13" s="20">
        <v>56764</v>
      </c>
      <c r="F13" s="20">
        <v>55458</v>
      </c>
      <c r="G13" s="20">
        <v>1306</v>
      </c>
      <c r="H13" s="21">
        <v>-4246</v>
      </c>
      <c r="I13" s="18">
        <v>-7.0000000000000007E-2</v>
      </c>
      <c r="J13" s="15"/>
    </row>
    <row r="14" spans="1:10" x14ac:dyDescent="0.25">
      <c r="A14" s="19" t="s">
        <v>17</v>
      </c>
      <c r="B14" s="20">
        <f>'[1]IM-I.4'!B13</f>
        <v>0</v>
      </c>
      <c r="C14" s="20">
        <f>'[1]IM-I.4'!C13</f>
        <v>0</v>
      </c>
      <c r="D14" s="20">
        <f>'[1]IM-I.4'!D13</f>
        <v>0</v>
      </c>
      <c r="E14" s="20">
        <f>'[1]IM-I.4'!E13</f>
        <v>0</v>
      </c>
      <c r="F14" s="20">
        <f>'[1]IM-I.4'!F13</f>
        <v>0</v>
      </c>
      <c r="G14" s="20">
        <f>'[1]IM-I.4'!G13</f>
        <v>0</v>
      </c>
      <c r="H14" s="21">
        <f>'[1]IM-I.4'!H13</f>
        <v>0</v>
      </c>
      <c r="I14" s="23"/>
      <c r="J14" s="15"/>
    </row>
    <row r="15" spans="1:10" x14ac:dyDescent="0.25">
      <c r="A15" s="19" t="s">
        <v>18</v>
      </c>
      <c r="B15" s="20">
        <v>557282</v>
      </c>
      <c r="C15" s="20">
        <v>549539</v>
      </c>
      <c r="D15" s="20">
        <v>7743</v>
      </c>
      <c r="E15" s="20">
        <v>565889</v>
      </c>
      <c r="F15" s="20">
        <v>561389</v>
      </c>
      <c r="G15" s="20">
        <v>4500</v>
      </c>
      <c r="H15" s="21">
        <v>8607</v>
      </c>
      <c r="I15" s="18">
        <v>1.4999999999999999E-2</v>
      </c>
      <c r="J15" s="15"/>
    </row>
    <row r="16" spans="1:10" ht="18.75" x14ac:dyDescent="0.25">
      <c r="A16" s="16" t="s">
        <v>19</v>
      </c>
      <c r="B16" s="17">
        <f>'[1]IM-I.6'!B11</f>
        <v>0</v>
      </c>
      <c r="C16" s="24"/>
      <c r="D16" s="17">
        <f>B16</f>
        <v>0</v>
      </c>
      <c r="E16" s="17">
        <f>'[1]IM-I.6'!C11</f>
        <v>0</v>
      </c>
      <c r="F16" s="24"/>
      <c r="G16" s="17">
        <f>E16</f>
        <v>0</v>
      </c>
      <c r="H16" s="25">
        <f>'[1]IM-I.6'!D11</f>
        <v>0</v>
      </c>
      <c r="I16" s="23"/>
      <c r="J16" s="15"/>
    </row>
    <row r="17" spans="1:10" ht="25.5" x14ac:dyDescent="0.25">
      <c r="A17" s="16" t="s">
        <v>20</v>
      </c>
      <c r="B17" s="17">
        <f>'[1]IM-I.6'!B18</f>
        <v>0</v>
      </c>
      <c r="C17" s="24"/>
      <c r="D17" s="17">
        <f>B17</f>
        <v>0</v>
      </c>
      <c r="E17" s="17">
        <f>'[1]IM-I.6'!C18</f>
        <v>0</v>
      </c>
      <c r="F17" s="24"/>
      <c r="G17" s="17">
        <f>E17</f>
        <v>0</v>
      </c>
      <c r="H17" s="25">
        <f>'[1]IM-I.6'!D18</f>
        <v>0</v>
      </c>
      <c r="I17" s="23"/>
      <c r="J17" s="15"/>
    </row>
    <row r="18" spans="1:10" x14ac:dyDescent="0.25">
      <c r="A18" s="12" t="s">
        <v>21</v>
      </c>
      <c r="B18" s="13">
        <f>'[1]IM-IV'!B12</f>
        <v>0</v>
      </c>
      <c r="C18" s="13"/>
      <c r="D18" s="13">
        <f>B18</f>
        <v>0</v>
      </c>
      <c r="E18" s="13">
        <f>'[1]IM-IV'!C12</f>
        <v>0</v>
      </c>
      <c r="F18" s="13"/>
      <c r="G18" s="13">
        <f>E18</f>
        <v>0</v>
      </c>
      <c r="H18" s="13">
        <f>E18-B18</f>
        <v>0</v>
      </c>
      <c r="I18" s="14"/>
      <c r="J18" s="15"/>
    </row>
    <row r="19" spans="1:10" x14ac:dyDescent="0.25">
      <c r="A19" s="12" t="s">
        <v>22</v>
      </c>
      <c r="B19" s="13">
        <f t="shared" ref="B19:G19" si="2">SUM(B20:B22)</f>
        <v>0</v>
      </c>
      <c r="C19" s="13">
        <f t="shared" si="2"/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>E19-B19</f>
        <v>0</v>
      </c>
      <c r="I19" s="14"/>
      <c r="J19" s="15"/>
    </row>
    <row r="20" spans="1:10" x14ac:dyDescent="0.25">
      <c r="A20" s="16" t="s">
        <v>23</v>
      </c>
      <c r="B20" s="17">
        <f>'[1]IM-III'!B10</f>
        <v>0</v>
      </c>
      <c r="C20" s="17">
        <f>'[1]IM-III'!C10</f>
        <v>0</v>
      </c>
      <c r="D20" s="17">
        <f>'[1]IM-III'!D10</f>
        <v>0</v>
      </c>
      <c r="E20" s="17">
        <f>'[1]IM-III'!E10</f>
        <v>0</v>
      </c>
      <c r="F20" s="17">
        <f>'[1]IM-III'!F10</f>
        <v>0</v>
      </c>
      <c r="G20" s="17">
        <f>'[1]IM-III'!G10</f>
        <v>0</v>
      </c>
      <c r="H20" s="17">
        <f>'[1]IM-III'!H10</f>
        <v>0</v>
      </c>
      <c r="I20" s="26"/>
      <c r="J20" s="15"/>
    </row>
    <row r="21" spans="1:10" x14ac:dyDescent="0.25">
      <c r="A21" s="16" t="s">
        <v>24</v>
      </c>
      <c r="B21" s="17">
        <f>'[1]IM-III'!B11</f>
        <v>0</v>
      </c>
      <c r="C21" s="17">
        <f>'[1]IM-III'!C11</f>
        <v>0</v>
      </c>
      <c r="D21" s="17">
        <f>'[1]IM-III'!D11</f>
        <v>0</v>
      </c>
      <c r="E21" s="17">
        <f>'[1]IM-III'!E11</f>
        <v>0</v>
      </c>
      <c r="F21" s="17">
        <f>'[1]IM-III'!F11</f>
        <v>0</v>
      </c>
      <c r="G21" s="17">
        <f>'[1]IM-III'!G11</f>
        <v>0</v>
      </c>
      <c r="H21" s="17">
        <f>'[1]IM-III'!H11</f>
        <v>0</v>
      </c>
      <c r="I21" s="26"/>
      <c r="J21" s="15"/>
    </row>
    <row r="22" spans="1:10" ht="25.5" x14ac:dyDescent="0.25">
      <c r="A22" s="16" t="s">
        <v>25</v>
      </c>
      <c r="B22" s="17">
        <f>'[1]IM-III'!B12</f>
        <v>0</v>
      </c>
      <c r="C22" s="17">
        <f>'[1]IM-III'!C12</f>
        <v>0</v>
      </c>
      <c r="D22" s="17">
        <f>'[1]IM-III'!D12</f>
        <v>0</v>
      </c>
      <c r="E22" s="17">
        <f>'[1]IM-III'!E12</f>
        <v>0</v>
      </c>
      <c r="F22" s="17">
        <f>'[1]IM-III'!F12</f>
        <v>0</v>
      </c>
      <c r="G22" s="17">
        <f>'[1]IM-III'!G12</f>
        <v>0</v>
      </c>
      <c r="H22" s="17">
        <f>'[1]IM-III'!H12</f>
        <v>0</v>
      </c>
      <c r="I22" s="26"/>
      <c r="J22" s="15"/>
    </row>
    <row r="23" spans="1:10" ht="25.5" x14ac:dyDescent="0.25">
      <c r="A23" s="12" t="s">
        <v>26</v>
      </c>
      <c r="B23" s="13">
        <f>'[1]IM-IV'!B20</f>
        <v>0</v>
      </c>
      <c r="C23" s="13"/>
      <c r="D23" s="13">
        <f>B23</f>
        <v>0</v>
      </c>
      <c r="E23" s="13">
        <f>'[1]IM-IV'!C20</f>
        <v>0</v>
      </c>
      <c r="F23" s="13"/>
      <c r="G23" s="13">
        <f>E23</f>
        <v>0</v>
      </c>
      <c r="H23" s="13">
        <f t="shared" ref="H23:H29" si="3">E23-B23</f>
        <v>0</v>
      </c>
      <c r="I23" s="14"/>
      <c r="J23" s="15"/>
    </row>
    <row r="24" spans="1:10" x14ac:dyDescent="0.25">
      <c r="A24" s="8" t="s">
        <v>27</v>
      </c>
      <c r="B24" s="9">
        <f t="shared" ref="B24:G24" si="4">SUM(B25:B28)</f>
        <v>689770</v>
      </c>
      <c r="C24" s="9">
        <f t="shared" si="4"/>
        <v>0</v>
      </c>
      <c r="D24" s="9">
        <f t="shared" si="4"/>
        <v>689770</v>
      </c>
      <c r="E24" s="9">
        <f t="shared" si="4"/>
        <v>712417</v>
      </c>
      <c r="F24" s="9">
        <f t="shared" si="4"/>
        <v>0</v>
      </c>
      <c r="G24" s="9">
        <f t="shared" si="4"/>
        <v>712417</v>
      </c>
      <c r="H24" s="9">
        <f t="shared" si="3"/>
        <v>22647</v>
      </c>
      <c r="I24" s="10">
        <v>3.3000000000000002E-2</v>
      </c>
      <c r="J24" s="11"/>
    </row>
    <row r="25" spans="1:10" x14ac:dyDescent="0.25">
      <c r="A25" s="12" t="s">
        <v>28</v>
      </c>
      <c r="B25" s="13">
        <f>'[1]IM-V'!B7</f>
        <v>0</v>
      </c>
      <c r="C25" s="13"/>
      <c r="D25" s="13">
        <f>B25</f>
        <v>0</v>
      </c>
      <c r="E25" s="13">
        <f>'[1]IM-V'!C7</f>
        <v>0</v>
      </c>
      <c r="F25" s="13"/>
      <c r="G25" s="13">
        <f>E25</f>
        <v>0</v>
      </c>
      <c r="H25" s="13">
        <f t="shared" si="3"/>
        <v>0</v>
      </c>
      <c r="I25" s="14"/>
      <c r="J25" s="15"/>
    </row>
    <row r="26" spans="1:10" x14ac:dyDescent="0.25">
      <c r="A26" s="12" t="s">
        <v>29</v>
      </c>
      <c r="B26" s="13">
        <f>'[1]IM-V'!B8</f>
        <v>0</v>
      </c>
      <c r="C26" s="13"/>
      <c r="D26" s="13">
        <f>B26</f>
        <v>0</v>
      </c>
      <c r="E26" s="13">
        <f>'[1]IM-V'!C8</f>
        <v>0</v>
      </c>
      <c r="F26" s="13"/>
      <c r="G26" s="13">
        <f>E26</f>
        <v>0</v>
      </c>
      <c r="H26" s="13">
        <f t="shared" si="3"/>
        <v>0</v>
      </c>
      <c r="I26" s="14"/>
      <c r="J26" s="15"/>
    </row>
    <row r="27" spans="1:10" x14ac:dyDescent="0.25">
      <c r="A27" s="12" t="s">
        <v>30</v>
      </c>
      <c r="B27" s="13">
        <v>689770</v>
      </c>
      <c r="C27" s="13"/>
      <c r="D27" s="13">
        <v>689770</v>
      </c>
      <c r="E27" s="13">
        <v>712417</v>
      </c>
      <c r="F27" s="13"/>
      <c r="G27" s="13">
        <f>E27</f>
        <v>712417</v>
      </c>
      <c r="H27" s="13">
        <f t="shared" si="3"/>
        <v>22647</v>
      </c>
      <c r="I27" s="14">
        <v>3.3000000000000002E-2</v>
      </c>
      <c r="J27" s="15"/>
    </row>
    <row r="28" spans="1:10" x14ac:dyDescent="0.25">
      <c r="A28" s="12" t="s">
        <v>31</v>
      </c>
      <c r="B28" s="13">
        <f>'[1]IM-V'!B10</f>
        <v>0</v>
      </c>
      <c r="C28" s="13"/>
      <c r="D28" s="13">
        <f>B28</f>
        <v>0</v>
      </c>
      <c r="E28" s="13">
        <f>'[1]IM-V'!C10</f>
        <v>0</v>
      </c>
      <c r="F28" s="13"/>
      <c r="G28" s="13">
        <f>E28</f>
        <v>0</v>
      </c>
      <c r="H28" s="13">
        <f t="shared" si="3"/>
        <v>0</v>
      </c>
      <c r="I28" s="14"/>
      <c r="J28" s="15"/>
    </row>
    <row r="29" spans="1:10" x14ac:dyDescent="0.25">
      <c r="A29" s="27" t="s">
        <v>32</v>
      </c>
      <c r="B29" s="28">
        <f t="shared" ref="B29:G29" si="5">B6+B24</f>
        <v>1317789</v>
      </c>
      <c r="C29" s="28">
        <f t="shared" si="5"/>
        <v>618099</v>
      </c>
      <c r="D29" s="28">
        <f t="shared" si="5"/>
        <v>699690</v>
      </c>
      <c r="E29" s="28">
        <f t="shared" si="5"/>
        <v>1344797</v>
      </c>
      <c r="F29" s="28">
        <f t="shared" si="5"/>
        <v>626574</v>
      </c>
      <c r="G29" s="28">
        <f t="shared" si="5"/>
        <v>718223</v>
      </c>
      <c r="H29" s="28">
        <f t="shared" si="3"/>
        <v>27008</v>
      </c>
      <c r="I29" s="29">
        <v>0.02</v>
      </c>
      <c r="J29" s="11"/>
    </row>
    <row r="30" spans="1:10" ht="15.75" x14ac:dyDescent="0.25">
      <c r="A30" s="30" t="s">
        <v>33</v>
      </c>
      <c r="J30" s="5"/>
    </row>
    <row r="31" spans="1:10" ht="15.75" x14ac:dyDescent="0.25">
      <c r="A31" s="43" t="str">
        <f>IF((D31+G31)&lt;&gt;0,"Różnica pomiędzy sumą aktywów i sumą pasywów:","")</f>
        <v/>
      </c>
      <c r="B31" s="43"/>
      <c r="C31" s="43"/>
      <c r="D31" s="31">
        <f>D29-'[1]IM-X'!B23</f>
        <v>0</v>
      </c>
      <c r="E31" s="32"/>
      <c r="F31" s="32"/>
      <c r="G31" s="31">
        <f>G29-'[1]IM-X'!C23</f>
        <v>0</v>
      </c>
      <c r="J31" s="11"/>
    </row>
    <row r="32" spans="1:10" x14ac:dyDescent="0.25">
      <c r="A32" s="33"/>
      <c r="D32" s="31" t="str">
        <f>IF(D31&lt;&gt;0,"Błąd","")</f>
        <v/>
      </c>
      <c r="E32" s="34"/>
      <c r="F32" s="34"/>
      <c r="G32" s="31" t="str">
        <f>IF(G31&lt;&gt;0,"Błąd","")</f>
        <v/>
      </c>
      <c r="J32" s="11"/>
    </row>
    <row r="33" spans="1:10" x14ac:dyDescent="0.25">
      <c r="A33" s="33"/>
      <c r="J33" s="5"/>
    </row>
    <row r="34" spans="1:10" ht="15.75" x14ac:dyDescent="0.25">
      <c r="A34" s="44" t="s">
        <v>34</v>
      </c>
      <c r="B34" s="44"/>
      <c r="C34" s="44"/>
      <c r="D34" s="44"/>
      <c r="E34" s="44"/>
      <c r="F34" s="44"/>
      <c r="G34" s="44"/>
      <c r="H34" s="44"/>
      <c r="I34" s="44"/>
      <c r="J34" s="5"/>
    </row>
    <row r="35" spans="1:10" ht="15.75" x14ac:dyDescent="0.25">
      <c r="A35" s="35" t="s">
        <v>35</v>
      </c>
      <c r="B35" s="35"/>
      <c r="C35" s="35"/>
      <c r="D35" s="35"/>
      <c r="E35" s="35"/>
      <c r="F35" s="35"/>
      <c r="G35" s="35"/>
      <c r="H35" s="35"/>
      <c r="I35" s="35"/>
      <c r="J35" s="5"/>
    </row>
    <row r="36" spans="1:10" ht="15.75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5.75" customHeight="1" x14ac:dyDescent="0.25">
      <c r="A37" s="37" t="s">
        <v>36</v>
      </c>
      <c r="B37" s="37"/>
      <c r="C37" s="37"/>
      <c r="D37" s="37"/>
      <c r="E37" s="37"/>
      <c r="F37" s="37"/>
      <c r="G37" s="37"/>
      <c r="H37" s="37"/>
      <c r="I37" s="37"/>
      <c r="J37" s="5"/>
    </row>
    <row r="38" spans="1:10" ht="15" customHeight="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5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0">
    <mergeCell ref="A35:I35"/>
    <mergeCell ref="A36:J36"/>
    <mergeCell ref="A37:I37"/>
    <mergeCell ref="A38:J40"/>
    <mergeCell ref="J1:J2"/>
    <mergeCell ref="A2:I2"/>
    <mergeCell ref="B3:D3"/>
    <mergeCell ref="E3:G3"/>
    <mergeCell ref="A31:C31"/>
    <mergeCell ref="A34:I3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Firlit</dc:creator>
  <cp:lastModifiedBy>Natalia Firlit</cp:lastModifiedBy>
  <cp:lastPrinted>2024-03-13T09:40:33Z</cp:lastPrinted>
  <dcterms:created xsi:type="dcterms:W3CDTF">2024-03-13T09:01:37Z</dcterms:created>
  <dcterms:modified xsi:type="dcterms:W3CDTF">2024-03-18T11:24:01Z</dcterms:modified>
</cp:coreProperties>
</file>