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BM\Budżet\2021\WPF 2021\WPF 2021 - Tekst Jednolity\"/>
    </mc:Choice>
  </mc:AlternateContent>
  <xr:revisionPtr revIDLastSave="0" documentId="13_ncr:1_{AEF711FF-437A-42FB-9FC2-40A771132BFA}" xr6:coauthVersionLast="36" xr6:coauthVersionMax="36" xr10:uidLastSave="{00000000-0000-0000-0000-000000000000}"/>
  <bookViews>
    <workbookView xWindow="0" yWindow="300" windowWidth="20430" windowHeight="3465" tabRatio="681" activeTab="1" xr2:uid="{00000000-000D-0000-FFFF-FFFF00000000}"/>
  </bookViews>
  <sheets>
    <sheet name="Zał. nr 2_ tylko zmiany" sheetId="3" r:id="rId1"/>
    <sheet name="Załącznik Nr 2 - tekst jednolit" sheetId="2" r:id="rId2"/>
  </sheets>
  <definedNames>
    <definedName name="_xlnm.Print_Area" localSheetId="0">'Zał. nr 2_ tylko zmiany'!$A$1:$AF$856</definedName>
    <definedName name="_xlnm.Print_Area" localSheetId="1">'Załącznik Nr 2 - tekst jednolit'!$A$1:$AU$582</definedName>
    <definedName name="_xlnm.Print_Titles" localSheetId="0">'Zał. nr 2_ tylko zmiany'!$A:$A,'Zał. nr 2_ tylko zmiany'!$7:$9</definedName>
    <definedName name="_xlnm.Print_Titles" localSheetId="1">'Załącznik Nr 2 - tekst jednolit'!$A:$A,'Załącznik Nr 2 - tekst jednolit'!$8:$10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2" l="1"/>
  <c r="H478" i="3" l="1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G478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AF501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AF495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AF735" i="3" l="1"/>
  <c r="AE735" i="3"/>
  <c r="AD735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AF732" i="3"/>
  <c r="AE732" i="3"/>
  <c r="AD732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AF729" i="3"/>
  <c r="AE729" i="3"/>
  <c r="AD729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AG570" i="2" l="1"/>
  <c r="AH570" i="2"/>
  <c r="AI570" i="2"/>
  <c r="AG571" i="2"/>
  <c r="AH571" i="2"/>
  <c r="AI571" i="2"/>
  <c r="AG572" i="2"/>
  <c r="AH572" i="2"/>
  <c r="AI572" i="2"/>
  <c r="AG573" i="2"/>
  <c r="AH573" i="2"/>
  <c r="AI573" i="2"/>
  <c r="AG574" i="2"/>
  <c r="AH574" i="2"/>
  <c r="AI574" i="2"/>
  <c r="AG575" i="2"/>
  <c r="AH575" i="2"/>
  <c r="AI575" i="2"/>
  <c r="AG576" i="2"/>
  <c r="AH576" i="2"/>
  <c r="AI576" i="2"/>
  <c r="AG577" i="2"/>
  <c r="AH577" i="2"/>
  <c r="AI577" i="2"/>
  <c r="AG578" i="2"/>
  <c r="AH578" i="2"/>
  <c r="AI578" i="2"/>
  <c r="AG579" i="2"/>
  <c r="AH579" i="2"/>
  <c r="AI579" i="2"/>
  <c r="AG580" i="2"/>
  <c r="AH580" i="2"/>
  <c r="AI580" i="2"/>
  <c r="AG581" i="2"/>
  <c r="AH581" i="2"/>
  <c r="AI581" i="2"/>
  <c r="F216" i="2"/>
  <c r="AG518" i="2" l="1"/>
  <c r="AH518" i="2"/>
  <c r="AI518" i="2"/>
  <c r="AG519" i="2"/>
  <c r="AH519" i="2"/>
  <c r="AI519" i="2"/>
  <c r="AG520" i="2"/>
  <c r="AH520" i="2"/>
  <c r="AI520" i="2"/>
  <c r="AG521" i="2"/>
  <c r="AH521" i="2"/>
  <c r="AI521" i="2"/>
  <c r="AG522" i="2"/>
  <c r="AH522" i="2"/>
  <c r="AI522" i="2"/>
  <c r="AG523" i="2"/>
  <c r="AH523" i="2"/>
  <c r="AI523" i="2"/>
  <c r="AG524" i="2"/>
  <c r="AH524" i="2"/>
  <c r="AI524" i="2"/>
  <c r="AG525" i="2"/>
  <c r="AH525" i="2"/>
  <c r="AI525" i="2"/>
  <c r="AG526" i="2"/>
  <c r="AH526" i="2"/>
  <c r="AI526" i="2"/>
  <c r="AG527" i="2"/>
  <c r="AH527" i="2"/>
  <c r="AI527" i="2"/>
  <c r="AG528" i="2"/>
  <c r="AH528" i="2"/>
  <c r="AI528" i="2"/>
  <c r="AG529" i="2"/>
  <c r="AH529" i="2"/>
  <c r="AI529" i="2"/>
  <c r="AG530" i="2"/>
  <c r="AH530" i="2"/>
  <c r="AI530" i="2"/>
  <c r="AG531" i="2"/>
  <c r="AH531" i="2"/>
  <c r="AI531" i="2"/>
  <c r="AG532" i="2"/>
  <c r="AH532" i="2"/>
  <c r="AI532" i="2"/>
  <c r="AG533" i="2"/>
  <c r="AH533" i="2"/>
  <c r="AI533" i="2"/>
  <c r="AG534" i="2"/>
  <c r="AH534" i="2"/>
  <c r="AI534" i="2"/>
  <c r="AG535" i="2"/>
  <c r="AH535" i="2"/>
  <c r="AI535" i="2"/>
  <c r="AG536" i="2"/>
  <c r="AH536" i="2"/>
  <c r="AI536" i="2"/>
  <c r="AG537" i="2"/>
  <c r="AH537" i="2"/>
  <c r="AI537" i="2"/>
  <c r="AG538" i="2"/>
  <c r="AH538" i="2"/>
  <c r="AI538" i="2"/>
  <c r="AG539" i="2"/>
  <c r="AH539" i="2"/>
  <c r="AI539" i="2"/>
  <c r="AG540" i="2"/>
  <c r="AH540" i="2"/>
  <c r="AI540" i="2"/>
  <c r="AG541" i="2"/>
  <c r="AH541" i="2"/>
  <c r="AI541" i="2"/>
  <c r="AG542" i="2"/>
  <c r="AH542" i="2"/>
  <c r="AI542" i="2"/>
  <c r="AG543" i="2"/>
  <c r="AH543" i="2"/>
  <c r="AI543" i="2"/>
  <c r="AG544" i="2"/>
  <c r="AH544" i="2"/>
  <c r="AI544" i="2"/>
  <c r="AG545" i="2"/>
  <c r="AH545" i="2"/>
  <c r="AI545" i="2"/>
  <c r="AG546" i="2"/>
  <c r="AH546" i="2"/>
  <c r="AI546" i="2"/>
  <c r="AG547" i="2"/>
  <c r="AH547" i="2"/>
  <c r="AI547" i="2"/>
  <c r="AG548" i="2"/>
  <c r="AH548" i="2"/>
  <c r="AI548" i="2"/>
  <c r="AG549" i="2"/>
  <c r="AH549" i="2"/>
  <c r="AI549" i="2"/>
  <c r="AG550" i="2"/>
  <c r="AH550" i="2"/>
  <c r="AI550" i="2"/>
  <c r="AG551" i="2"/>
  <c r="AH551" i="2"/>
  <c r="AI551" i="2"/>
  <c r="AG552" i="2"/>
  <c r="AH552" i="2"/>
  <c r="AI552" i="2"/>
  <c r="AG553" i="2"/>
  <c r="AH553" i="2"/>
  <c r="AI553" i="2"/>
  <c r="AG554" i="2"/>
  <c r="AH554" i="2"/>
  <c r="AI554" i="2"/>
  <c r="AG555" i="2"/>
  <c r="AH555" i="2"/>
  <c r="AI555" i="2"/>
  <c r="AG556" i="2"/>
  <c r="AH556" i="2"/>
  <c r="AI556" i="2"/>
  <c r="AG557" i="2"/>
  <c r="AH557" i="2"/>
  <c r="AI557" i="2"/>
  <c r="AG558" i="2"/>
  <c r="AH558" i="2"/>
  <c r="AI558" i="2"/>
  <c r="AG559" i="2"/>
  <c r="AH559" i="2"/>
  <c r="AI559" i="2"/>
  <c r="AG560" i="2"/>
  <c r="AH560" i="2"/>
  <c r="AI560" i="2"/>
  <c r="AG561" i="2"/>
  <c r="AH561" i="2"/>
  <c r="AI561" i="2"/>
  <c r="AG562" i="2"/>
  <c r="AH562" i="2"/>
  <c r="AI562" i="2"/>
  <c r="AG563" i="2"/>
  <c r="AH563" i="2"/>
  <c r="AI563" i="2"/>
  <c r="AG564" i="2"/>
  <c r="AH564" i="2"/>
  <c r="AI564" i="2"/>
  <c r="AG565" i="2"/>
  <c r="AH565" i="2"/>
  <c r="AI565" i="2"/>
  <c r="AG566" i="2"/>
  <c r="AH566" i="2"/>
  <c r="AI566" i="2"/>
  <c r="AG567" i="2"/>
  <c r="AH567" i="2"/>
  <c r="AI567" i="2"/>
  <c r="AG568" i="2"/>
  <c r="AH568" i="2"/>
  <c r="AI568" i="2"/>
  <c r="AG569" i="2"/>
  <c r="AH569" i="2"/>
  <c r="AI569" i="2"/>
  <c r="AG582" i="2"/>
  <c r="AH582" i="2"/>
  <c r="AI582" i="2"/>
  <c r="G216" i="2" l="1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G143" i="3"/>
  <c r="H636" i="3" l="1"/>
  <c r="I636" i="3"/>
  <c r="J636" i="3"/>
  <c r="K636" i="3"/>
  <c r="L636" i="3"/>
  <c r="M636" i="3"/>
  <c r="N636" i="3"/>
  <c r="O636" i="3"/>
  <c r="P636" i="3"/>
  <c r="Q636" i="3"/>
  <c r="R636" i="3"/>
  <c r="S636" i="3"/>
  <c r="T636" i="3"/>
  <c r="U636" i="3"/>
  <c r="V636" i="3"/>
  <c r="W636" i="3"/>
  <c r="X636" i="3"/>
  <c r="Y636" i="3"/>
  <c r="Z636" i="3"/>
  <c r="AA636" i="3"/>
  <c r="AB636" i="3"/>
  <c r="AC636" i="3"/>
  <c r="AD636" i="3"/>
  <c r="AE636" i="3"/>
  <c r="AF636" i="3"/>
  <c r="G636" i="3"/>
  <c r="H633" i="3"/>
  <c r="I633" i="3"/>
  <c r="K633" i="3"/>
  <c r="M633" i="3"/>
  <c r="O633" i="3"/>
  <c r="P633" i="3"/>
  <c r="Q633" i="3"/>
  <c r="S633" i="3"/>
  <c r="T633" i="3"/>
  <c r="U633" i="3"/>
  <c r="W633" i="3"/>
  <c r="X633" i="3"/>
  <c r="Y633" i="3"/>
  <c r="AB633" i="3"/>
  <c r="AC633" i="3"/>
  <c r="AE633" i="3"/>
  <c r="AF633" i="3"/>
  <c r="G633" i="3"/>
  <c r="AD633" i="3"/>
  <c r="AA633" i="3"/>
  <c r="Z633" i="3"/>
  <c r="V633" i="3"/>
  <c r="R633" i="3"/>
  <c r="N633" i="3"/>
  <c r="L633" i="3"/>
  <c r="J633" i="3"/>
  <c r="G648" i="3" l="1"/>
  <c r="AE30" i="2" l="1"/>
  <c r="F30" i="2"/>
  <c r="G30" i="2"/>
  <c r="F56" i="2"/>
  <c r="G56" i="2"/>
  <c r="AE118" i="2" l="1"/>
  <c r="F118" i="2"/>
  <c r="G118" i="2"/>
  <c r="AE185" i="2"/>
  <c r="F185" i="2"/>
  <c r="G185" i="2"/>
  <c r="AG462" i="2" l="1"/>
  <c r="AH462" i="2"/>
  <c r="AI462" i="2"/>
  <c r="AG463" i="2"/>
  <c r="AH463" i="2"/>
  <c r="AI463" i="2"/>
  <c r="AG464" i="2"/>
  <c r="AH464" i="2"/>
  <c r="AI464" i="2"/>
  <c r="AG465" i="2"/>
  <c r="AH465" i="2"/>
  <c r="AI465" i="2"/>
  <c r="AG466" i="2"/>
  <c r="AH466" i="2"/>
  <c r="AI466" i="2"/>
  <c r="AG467" i="2"/>
  <c r="AH467" i="2"/>
  <c r="AI467" i="2"/>
  <c r="AG468" i="2"/>
  <c r="AH468" i="2"/>
  <c r="AI468" i="2"/>
  <c r="AG469" i="2"/>
  <c r="AH469" i="2"/>
  <c r="AI469" i="2"/>
  <c r="AG470" i="2"/>
  <c r="AH470" i="2"/>
  <c r="AI470" i="2"/>
  <c r="AG471" i="2"/>
  <c r="AH471" i="2"/>
  <c r="AI471" i="2"/>
  <c r="AG472" i="2"/>
  <c r="AH472" i="2"/>
  <c r="AI472" i="2"/>
  <c r="AG473" i="2"/>
  <c r="AH473" i="2"/>
  <c r="AI473" i="2"/>
  <c r="AG474" i="2"/>
  <c r="AH474" i="2"/>
  <c r="AI474" i="2"/>
  <c r="AG475" i="2"/>
  <c r="AH475" i="2"/>
  <c r="AI475" i="2"/>
  <c r="AG476" i="2"/>
  <c r="AH476" i="2"/>
  <c r="AI476" i="2"/>
  <c r="AG477" i="2"/>
  <c r="AH477" i="2"/>
  <c r="AI477" i="2"/>
  <c r="AG478" i="2"/>
  <c r="AH478" i="2"/>
  <c r="AI478" i="2"/>
  <c r="AG479" i="2"/>
  <c r="AH479" i="2"/>
  <c r="AI479" i="2"/>
  <c r="AG480" i="2"/>
  <c r="AH480" i="2"/>
  <c r="AI480" i="2"/>
  <c r="AG481" i="2"/>
  <c r="AH481" i="2"/>
  <c r="AI481" i="2"/>
  <c r="AG482" i="2"/>
  <c r="AH482" i="2"/>
  <c r="AI482" i="2"/>
  <c r="AG483" i="2"/>
  <c r="AH483" i="2"/>
  <c r="AI483" i="2"/>
  <c r="AG484" i="2"/>
  <c r="AH484" i="2"/>
  <c r="AI484" i="2"/>
  <c r="AG485" i="2"/>
  <c r="AH485" i="2"/>
  <c r="AI485" i="2"/>
  <c r="AG486" i="2"/>
  <c r="AH486" i="2"/>
  <c r="AI486" i="2"/>
  <c r="AG487" i="2"/>
  <c r="AH487" i="2"/>
  <c r="AI487" i="2"/>
  <c r="AG488" i="2"/>
  <c r="AH488" i="2"/>
  <c r="AI488" i="2"/>
  <c r="AG489" i="2"/>
  <c r="AH489" i="2"/>
  <c r="AI489" i="2"/>
  <c r="AG490" i="2"/>
  <c r="AH490" i="2"/>
  <c r="AI490" i="2"/>
  <c r="AG491" i="2"/>
  <c r="AH491" i="2"/>
  <c r="AI491" i="2"/>
  <c r="AG492" i="2"/>
  <c r="AH492" i="2"/>
  <c r="AI492" i="2"/>
  <c r="AG493" i="2"/>
  <c r="AH493" i="2"/>
  <c r="AI493" i="2"/>
  <c r="AG494" i="2"/>
  <c r="AH494" i="2"/>
  <c r="AI494" i="2"/>
  <c r="AG495" i="2"/>
  <c r="AH495" i="2"/>
  <c r="AI495" i="2"/>
  <c r="AG496" i="2"/>
  <c r="AH496" i="2"/>
  <c r="AI496" i="2"/>
  <c r="AG497" i="2"/>
  <c r="AH497" i="2"/>
  <c r="AI497" i="2"/>
  <c r="AG498" i="2"/>
  <c r="AH498" i="2"/>
  <c r="AI498" i="2"/>
  <c r="AG499" i="2"/>
  <c r="AH499" i="2"/>
  <c r="AI499" i="2"/>
  <c r="AG500" i="2"/>
  <c r="AH500" i="2"/>
  <c r="AI500" i="2"/>
  <c r="AG501" i="2"/>
  <c r="AH501" i="2"/>
  <c r="AI501" i="2"/>
  <c r="AG502" i="2"/>
  <c r="AH502" i="2"/>
  <c r="AI502" i="2"/>
  <c r="AG503" i="2"/>
  <c r="AH503" i="2"/>
  <c r="AI503" i="2"/>
  <c r="AG504" i="2"/>
  <c r="AH504" i="2"/>
  <c r="AI504" i="2"/>
  <c r="AG505" i="2"/>
  <c r="AH505" i="2"/>
  <c r="AI505" i="2"/>
  <c r="AG506" i="2"/>
  <c r="AH506" i="2"/>
  <c r="AI506" i="2"/>
  <c r="AG507" i="2"/>
  <c r="AH507" i="2"/>
  <c r="AI507" i="2"/>
  <c r="AG508" i="2"/>
  <c r="AH508" i="2"/>
  <c r="AI508" i="2"/>
  <c r="AG509" i="2"/>
  <c r="AH509" i="2"/>
  <c r="AI509" i="2"/>
  <c r="AG510" i="2"/>
  <c r="AH510" i="2"/>
  <c r="AI510" i="2"/>
  <c r="AG511" i="2"/>
  <c r="AH511" i="2"/>
  <c r="AI511" i="2"/>
  <c r="AG512" i="2"/>
  <c r="AH512" i="2"/>
  <c r="AI512" i="2"/>
  <c r="AG513" i="2"/>
  <c r="AH513" i="2"/>
  <c r="AI513" i="2"/>
  <c r="AG514" i="2"/>
  <c r="AH514" i="2"/>
  <c r="AI514" i="2"/>
  <c r="AG515" i="2"/>
  <c r="AH515" i="2"/>
  <c r="AI515" i="2"/>
  <c r="AG516" i="2"/>
  <c r="AH516" i="2"/>
  <c r="AI516" i="2"/>
  <c r="AG517" i="2"/>
  <c r="AH517" i="2"/>
  <c r="AI517" i="2"/>
  <c r="AH60" i="2" l="1"/>
  <c r="AI60" i="2"/>
  <c r="AH61" i="2"/>
  <c r="AI61" i="2"/>
  <c r="AH62" i="2"/>
  <c r="AI62" i="2"/>
  <c r="AG205" i="2"/>
  <c r="AH205" i="2"/>
  <c r="AI205" i="2"/>
  <c r="AG206" i="2"/>
  <c r="AH206" i="2"/>
  <c r="AI206" i="2"/>
  <c r="AG207" i="2"/>
  <c r="AH207" i="2"/>
  <c r="AI207" i="2"/>
  <c r="AG208" i="2"/>
  <c r="AH208" i="2"/>
  <c r="AI208" i="2"/>
  <c r="AG209" i="2"/>
  <c r="AH209" i="2"/>
  <c r="AI209" i="2"/>
  <c r="G65" i="2" l="1"/>
  <c r="F65" i="2"/>
  <c r="G64" i="3" l="1"/>
  <c r="I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H64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AF55" i="3"/>
  <c r="G55" i="3"/>
  <c r="J55" i="3"/>
  <c r="H55" i="3"/>
  <c r="I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AG458" i="2" l="1"/>
  <c r="AH458" i="2"/>
  <c r="AI458" i="2"/>
  <c r="AG459" i="2"/>
  <c r="AH459" i="2"/>
  <c r="AI459" i="2"/>
  <c r="AG460" i="2"/>
  <c r="AH460" i="2"/>
  <c r="AI460" i="2"/>
  <c r="G451" i="3" l="1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AF427" i="3"/>
  <c r="H427" i="3"/>
  <c r="L427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AF445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K427" i="3"/>
  <c r="J427" i="3"/>
  <c r="I427" i="3"/>
  <c r="G427" i="3"/>
  <c r="AF418" i="3"/>
  <c r="H418" i="3"/>
  <c r="K418" i="3"/>
  <c r="G418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J418" i="3"/>
  <c r="I418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H409" i="3"/>
  <c r="AF409" i="3"/>
  <c r="I409" i="3"/>
  <c r="K409" i="3"/>
  <c r="G409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J409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AF454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J331" i="3" l="1"/>
  <c r="I331" i="3"/>
  <c r="K331" i="3"/>
  <c r="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H331" i="3"/>
  <c r="G855" i="3" l="1"/>
  <c r="AF852" i="3"/>
  <c r="G852" i="3"/>
  <c r="AF861" i="3"/>
  <c r="AE861" i="3"/>
  <c r="AD861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AF858" i="3"/>
  <c r="AE858" i="3"/>
  <c r="AD858" i="3"/>
  <c r="AC858" i="3"/>
  <c r="AB858" i="3"/>
  <c r="AA858" i="3"/>
  <c r="Z858" i="3"/>
  <c r="Y858" i="3"/>
  <c r="X858" i="3"/>
  <c r="W858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AF855" i="3"/>
  <c r="AE855" i="3"/>
  <c r="AD855" i="3"/>
  <c r="AC855" i="3"/>
  <c r="AB855" i="3"/>
  <c r="AA855" i="3"/>
  <c r="Z855" i="3"/>
  <c r="Y855" i="3"/>
  <c r="X855" i="3"/>
  <c r="W855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AE852" i="3"/>
  <c r="AD852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594" i="3"/>
  <c r="AF591" i="3"/>
  <c r="H591" i="3"/>
  <c r="I591" i="3"/>
  <c r="AF588" i="3"/>
  <c r="I588" i="3"/>
  <c r="J588" i="3"/>
  <c r="K588" i="3"/>
  <c r="G588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G591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H588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AF472" i="3" l="1"/>
  <c r="I472" i="3"/>
  <c r="J472" i="3"/>
  <c r="K472" i="3"/>
  <c r="G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H472" i="3"/>
  <c r="AF133" i="3"/>
  <c r="H133" i="3"/>
  <c r="I133" i="3"/>
  <c r="J133" i="3"/>
  <c r="K133" i="3"/>
  <c r="G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G466" i="3" l="1"/>
  <c r="AF466" i="3"/>
  <c r="I466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H466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AF127" i="3"/>
  <c r="H127" i="3"/>
  <c r="I127" i="3"/>
  <c r="J127" i="3"/>
  <c r="K127" i="3"/>
  <c r="G127" i="3"/>
  <c r="AF124" i="3"/>
  <c r="H124" i="3"/>
  <c r="I124" i="3"/>
  <c r="J124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G124" i="3"/>
  <c r="G88" i="3"/>
  <c r="AF88" i="3"/>
  <c r="H88" i="3"/>
  <c r="I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AG449" i="2" l="1"/>
  <c r="H283" i="3" l="1"/>
  <c r="K283" i="3"/>
  <c r="O283" i="3"/>
  <c r="S283" i="3"/>
  <c r="W283" i="3"/>
  <c r="AA283" i="3"/>
  <c r="G283" i="3"/>
  <c r="G280" i="3"/>
  <c r="K280" i="3"/>
  <c r="O280" i="3"/>
  <c r="AF283" i="3"/>
  <c r="AE283" i="3"/>
  <c r="AD283" i="3"/>
  <c r="AC283" i="3"/>
  <c r="AB283" i="3"/>
  <c r="Z283" i="3"/>
  <c r="Y283" i="3"/>
  <c r="X283" i="3"/>
  <c r="V283" i="3"/>
  <c r="U283" i="3"/>
  <c r="T283" i="3"/>
  <c r="R283" i="3"/>
  <c r="Q283" i="3"/>
  <c r="P283" i="3"/>
  <c r="N283" i="3"/>
  <c r="M283" i="3"/>
  <c r="L283" i="3"/>
  <c r="J283" i="3"/>
  <c r="I283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N280" i="3"/>
  <c r="M280" i="3"/>
  <c r="L280" i="3"/>
  <c r="J280" i="3"/>
  <c r="I280" i="3"/>
  <c r="H280" i="3"/>
  <c r="AF804" i="3" l="1"/>
  <c r="AH449" i="2" l="1"/>
  <c r="AI449" i="2"/>
  <c r="AG450" i="2"/>
  <c r="AH450" i="2"/>
  <c r="AI450" i="2"/>
  <c r="AG451" i="2"/>
  <c r="AH451" i="2"/>
  <c r="AI451" i="2"/>
  <c r="AG452" i="2"/>
  <c r="AH452" i="2"/>
  <c r="AI452" i="2"/>
  <c r="AG453" i="2"/>
  <c r="AH453" i="2"/>
  <c r="AI453" i="2"/>
  <c r="AG454" i="2"/>
  <c r="AH454" i="2"/>
  <c r="AI454" i="2"/>
  <c r="AG455" i="2"/>
  <c r="AH455" i="2"/>
  <c r="AI455" i="2"/>
  <c r="AG456" i="2"/>
  <c r="AH456" i="2"/>
  <c r="AI456" i="2"/>
  <c r="AG457" i="2"/>
  <c r="AH457" i="2"/>
  <c r="AI457" i="2"/>
  <c r="AG461" i="2"/>
  <c r="AH461" i="2"/>
  <c r="AI461" i="2"/>
  <c r="AF504" i="3" l="1"/>
  <c r="I504" i="3"/>
  <c r="G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H504" i="3"/>
  <c r="AF152" i="3" l="1"/>
  <c r="H152" i="3"/>
  <c r="I152" i="3"/>
  <c r="G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AF146" i="3" l="1"/>
  <c r="I146" i="3"/>
  <c r="G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H146" i="3"/>
  <c r="AG405" i="2" l="1"/>
  <c r="AH405" i="2"/>
  <c r="AI405" i="2"/>
  <c r="AG406" i="2"/>
  <c r="AH406" i="2"/>
  <c r="AI406" i="2"/>
  <c r="AG407" i="2"/>
  <c r="AH407" i="2"/>
  <c r="AI407" i="2"/>
  <c r="AG408" i="2"/>
  <c r="AH408" i="2"/>
  <c r="AI408" i="2"/>
  <c r="AG409" i="2"/>
  <c r="AH409" i="2"/>
  <c r="AI409" i="2"/>
  <c r="AG410" i="2"/>
  <c r="AH410" i="2"/>
  <c r="AI410" i="2"/>
  <c r="AG411" i="2"/>
  <c r="AH411" i="2"/>
  <c r="AI411" i="2"/>
  <c r="AG412" i="2"/>
  <c r="AH412" i="2"/>
  <c r="AI412" i="2"/>
  <c r="AG413" i="2"/>
  <c r="AH413" i="2"/>
  <c r="AI413" i="2"/>
  <c r="AG414" i="2"/>
  <c r="AH414" i="2"/>
  <c r="AI414" i="2"/>
  <c r="AG415" i="2"/>
  <c r="AH415" i="2"/>
  <c r="AI415" i="2"/>
  <c r="AG416" i="2"/>
  <c r="AH416" i="2"/>
  <c r="AI416" i="2"/>
  <c r="AG417" i="2"/>
  <c r="AH417" i="2"/>
  <c r="AI417" i="2"/>
  <c r="AG418" i="2"/>
  <c r="AH418" i="2"/>
  <c r="AI418" i="2"/>
  <c r="AG419" i="2"/>
  <c r="AH419" i="2"/>
  <c r="AI419" i="2"/>
  <c r="AG420" i="2"/>
  <c r="AH420" i="2"/>
  <c r="AI420" i="2"/>
  <c r="AG421" i="2"/>
  <c r="AH421" i="2"/>
  <c r="AI421" i="2"/>
  <c r="AG422" i="2"/>
  <c r="AH422" i="2"/>
  <c r="AI422" i="2"/>
  <c r="AG423" i="2"/>
  <c r="AH423" i="2"/>
  <c r="AI423" i="2"/>
  <c r="AG424" i="2"/>
  <c r="AH424" i="2"/>
  <c r="AI424" i="2"/>
  <c r="AG425" i="2"/>
  <c r="AH425" i="2"/>
  <c r="AI425" i="2"/>
  <c r="AG426" i="2"/>
  <c r="AH426" i="2"/>
  <c r="AI426" i="2"/>
  <c r="AG427" i="2"/>
  <c r="AH427" i="2"/>
  <c r="AI427" i="2"/>
  <c r="AG428" i="2"/>
  <c r="AH428" i="2"/>
  <c r="AI428" i="2"/>
  <c r="AG429" i="2"/>
  <c r="AH429" i="2"/>
  <c r="AI429" i="2"/>
  <c r="AG430" i="2"/>
  <c r="AH430" i="2"/>
  <c r="AI430" i="2"/>
  <c r="AG431" i="2"/>
  <c r="AH431" i="2"/>
  <c r="AI431" i="2"/>
  <c r="AG432" i="2"/>
  <c r="AH432" i="2"/>
  <c r="AI432" i="2"/>
  <c r="AG433" i="2"/>
  <c r="AH433" i="2"/>
  <c r="AI433" i="2"/>
  <c r="AG434" i="2"/>
  <c r="AH434" i="2"/>
  <c r="AI434" i="2"/>
  <c r="AG435" i="2"/>
  <c r="AH435" i="2"/>
  <c r="AI435" i="2"/>
  <c r="AG436" i="2"/>
  <c r="AH436" i="2"/>
  <c r="AI436" i="2"/>
  <c r="AG437" i="2"/>
  <c r="AH437" i="2"/>
  <c r="AI437" i="2"/>
  <c r="AG438" i="2"/>
  <c r="AH438" i="2"/>
  <c r="AI438" i="2"/>
  <c r="AG439" i="2"/>
  <c r="AH439" i="2"/>
  <c r="AI439" i="2"/>
  <c r="AG440" i="2"/>
  <c r="AH440" i="2"/>
  <c r="AI440" i="2"/>
  <c r="AG441" i="2"/>
  <c r="AH441" i="2"/>
  <c r="AI441" i="2"/>
  <c r="AG442" i="2"/>
  <c r="AH442" i="2"/>
  <c r="AI442" i="2"/>
  <c r="AG443" i="2"/>
  <c r="AH443" i="2"/>
  <c r="AI443" i="2"/>
  <c r="AG444" i="2"/>
  <c r="AH444" i="2"/>
  <c r="AI444" i="2"/>
  <c r="AG445" i="2"/>
  <c r="AH445" i="2"/>
  <c r="AI445" i="2"/>
  <c r="AG446" i="2"/>
  <c r="AH446" i="2"/>
  <c r="AI446" i="2"/>
  <c r="AG447" i="2"/>
  <c r="AH447" i="2"/>
  <c r="AI447" i="2"/>
  <c r="AG448" i="2"/>
  <c r="AH448" i="2"/>
  <c r="AI448" i="2"/>
  <c r="AG101" i="2" l="1"/>
  <c r="AH101" i="2"/>
  <c r="AG48" i="2" l="1"/>
  <c r="AH48" i="2"/>
  <c r="AI48" i="2"/>
  <c r="AG49" i="2"/>
  <c r="AH49" i="2"/>
  <c r="AI49" i="2"/>
  <c r="AG50" i="2"/>
  <c r="AH50" i="2"/>
  <c r="AI50" i="2"/>
  <c r="AG51" i="2"/>
  <c r="AH51" i="2"/>
  <c r="AI51" i="2"/>
  <c r="AG52" i="2"/>
  <c r="AH52" i="2"/>
  <c r="AI52" i="2"/>
  <c r="AG53" i="2"/>
  <c r="AH53" i="2"/>
  <c r="AI53" i="2"/>
  <c r="AG54" i="2"/>
  <c r="AH54" i="2"/>
  <c r="AI54" i="2"/>
  <c r="AG55" i="2"/>
  <c r="AH55" i="2"/>
  <c r="AI55" i="2"/>
  <c r="AG56" i="2"/>
  <c r="AH56" i="2"/>
  <c r="AI56" i="2"/>
  <c r="AG194" i="2"/>
  <c r="AH194" i="2"/>
  <c r="AI194" i="2"/>
  <c r="AG195" i="2"/>
  <c r="AH195" i="2"/>
  <c r="AI195" i="2"/>
  <c r="AG196" i="2"/>
  <c r="AH196" i="2"/>
  <c r="AI196" i="2"/>
  <c r="AG197" i="2"/>
  <c r="AH197" i="2"/>
  <c r="AI197" i="2"/>
  <c r="AG198" i="2"/>
  <c r="AH198" i="2"/>
  <c r="AI198" i="2"/>
  <c r="AG199" i="2"/>
  <c r="AH199" i="2"/>
  <c r="AI199" i="2"/>
  <c r="AG200" i="2"/>
  <c r="AH200" i="2"/>
  <c r="AI200" i="2"/>
  <c r="AG201" i="2"/>
  <c r="AH201" i="2"/>
  <c r="AI201" i="2"/>
  <c r="AG202" i="2"/>
  <c r="AH202" i="2"/>
  <c r="AI202" i="2"/>
  <c r="AG203" i="2"/>
  <c r="AH203" i="2"/>
  <c r="AI203" i="2"/>
  <c r="AG204" i="2"/>
  <c r="AH204" i="2"/>
  <c r="AI204" i="2"/>
  <c r="AG210" i="2"/>
  <c r="AH210" i="2"/>
  <c r="AI210" i="2"/>
  <c r="AG46" i="2" l="1"/>
  <c r="AH46" i="2"/>
  <c r="AI46" i="2"/>
  <c r="AG47" i="2"/>
  <c r="AH47" i="2"/>
  <c r="AI47" i="2"/>
  <c r="AG57" i="2"/>
  <c r="AH57" i="2"/>
  <c r="AI57" i="2"/>
  <c r="AG58" i="2"/>
  <c r="AH58" i="2"/>
  <c r="AI58" i="2"/>
  <c r="AG59" i="2"/>
  <c r="AH59" i="2"/>
  <c r="AI59" i="2"/>
  <c r="AH179" i="2" l="1"/>
  <c r="AG191" i="2" l="1"/>
  <c r="AH191" i="2"/>
  <c r="AI191" i="2"/>
  <c r="AG192" i="2"/>
  <c r="AH192" i="2"/>
  <c r="AI192" i="2"/>
  <c r="AG193" i="2"/>
  <c r="AH193" i="2"/>
  <c r="AI193" i="2"/>
  <c r="AG189" i="2"/>
  <c r="AH189" i="2"/>
  <c r="AI189" i="2"/>
  <c r="AG190" i="2"/>
  <c r="AH190" i="2"/>
  <c r="AI190" i="2"/>
  <c r="AG211" i="2"/>
  <c r="AH211" i="2"/>
  <c r="AI211" i="2"/>
  <c r="G759" i="3" l="1"/>
  <c r="AH20" i="2"/>
  <c r="AH22" i="2"/>
  <c r="AH26" i="2"/>
  <c r="AH16" i="2"/>
  <c r="AH17" i="2"/>
  <c r="AH18" i="2"/>
  <c r="AH19" i="2"/>
  <c r="AH21" i="2"/>
  <c r="AH23" i="2"/>
  <c r="AH24" i="2"/>
  <c r="AH25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63" i="2"/>
  <c r="AH64" i="2"/>
  <c r="AH66" i="2"/>
  <c r="AH75" i="2"/>
  <c r="AH81" i="2"/>
  <c r="AH84" i="2"/>
  <c r="AH93" i="2"/>
  <c r="AH96" i="2"/>
  <c r="AH102" i="2"/>
  <c r="AH105" i="2"/>
  <c r="AH106" i="2"/>
  <c r="AH108" i="2"/>
  <c r="AH109" i="2"/>
  <c r="AH111" i="2"/>
  <c r="AH114" i="2"/>
  <c r="AH116" i="2"/>
  <c r="AH121" i="2"/>
  <c r="AH122" i="2"/>
  <c r="AH123" i="2"/>
  <c r="AH124" i="2"/>
  <c r="AH125" i="2"/>
  <c r="AH128" i="2"/>
  <c r="AH129" i="2"/>
  <c r="AH130" i="2"/>
  <c r="AH131" i="2"/>
  <c r="AH132" i="2"/>
  <c r="AH137" i="2"/>
  <c r="AH140" i="2"/>
  <c r="AH142" i="2"/>
  <c r="AH143" i="2"/>
  <c r="AH145" i="2"/>
  <c r="AH146" i="2"/>
  <c r="AH147" i="2"/>
  <c r="AH150" i="2"/>
  <c r="AH151" i="2"/>
  <c r="AH152" i="2"/>
  <c r="AH153" i="2"/>
  <c r="AH154" i="2"/>
  <c r="AH155" i="2"/>
  <c r="AH157" i="2"/>
  <c r="AH158" i="2"/>
  <c r="AH159" i="2"/>
  <c r="AH161" i="2"/>
  <c r="AH162" i="2"/>
  <c r="AH163" i="2"/>
  <c r="AH168" i="2"/>
  <c r="AH169" i="2"/>
  <c r="AH171" i="2"/>
  <c r="AH172" i="2"/>
  <c r="AH173" i="2"/>
  <c r="AH174" i="2"/>
  <c r="AH175" i="2"/>
  <c r="AH176" i="2"/>
  <c r="AH177" i="2"/>
  <c r="AH178" i="2"/>
  <c r="AH185" i="2"/>
  <c r="AH186" i="2"/>
  <c r="AH187" i="2"/>
  <c r="AH188" i="2"/>
  <c r="AH212" i="2"/>
  <c r="AH213" i="2"/>
  <c r="AH214" i="2"/>
  <c r="AH215" i="2"/>
  <c r="AH217" i="2"/>
  <c r="AH219" i="2"/>
  <c r="AH220" i="2"/>
  <c r="AH222" i="2"/>
  <c r="AH225" i="2"/>
  <c r="AH228" i="2"/>
  <c r="AH229" i="2"/>
  <c r="AH232" i="2"/>
  <c r="AH233" i="2"/>
  <c r="AH234" i="2"/>
  <c r="AH235" i="2"/>
  <c r="AH239" i="2"/>
  <c r="AH241" i="2"/>
  <c r="AH242" i="2"/>
  <c r="AH243" i="2"/>
  <c r="AH251" i="2"/>
  <c r="AH252" i="2"/>
  <c r="AH254" i="2"/>
  <c r="AH259" i="2"/>
  <c r="AH263" i="2"/>
  <c r="AH264" i="2"/>
  <c r="AH267" i="2"/>
  <c r="AH271" i="2"/>
  <c r="AH273" i="2"/>
  <c r="AH274" i="2"/>
  <c r="AH275" i="2"/>
  <c r="AH276" i="2"/>
  <c r="AH277" i="2"/>
  <c r="AH278" i="2"/>
  <c r="AH279" i="2"/>
  <c r="AH280" i="2"/>
  <c r="AH283" i="2"/>
  <c r="AH284" i="2"/>
  <c r="AH286" i="2"/>
  <c r="AH287" i="2"/>
  <c r="AH293" i="2"/>
  <c r="AH299" i="2"/>
  <c r="AH307" i="2"/>
  <c r="AH310" i="2"/>
  <c r="AH320" i="2"/>
  <c r="AH324" i="2"/>
  <c r="AH327" i="2"/>
  <c r="AH338" i="2"/>
  <c r="AH340" i="2"/>
  <c r="AH341" i="2"/>
  <c r="AH342" i="2"/>
  <c r="AH345" i="2"/>
  <c r="AH347" i="2"/>
  <c r="AH348" i="2"/>
  <c r="AH350" i="2"/>
  <c r="AH360" i="2"/>
  <c r="AH365" i="2"/>
  <c r="AH366" i="2"/>
  <c r="AH367" i="2"/>
  <c r="AH368" i="2"/>
  <c r="AH370" i="2"/>
  <c r="AH371" i="2"/>
  <c r="AH373" i="2"/>
  <c r="AH387" i="2"/>
  <c r="AH389" i="2"/>
  <c r="AH390" i="2"/>
  <c r="AH394" i="2"/>
  <c r="AH395" i="2"/>
  <c r="AH397" i="2"/>
  <c r="AH398" i="2"/>
  <c r="AH399" i="2"/>
  <c r="AH401" i="2"/>
  <c r="AH402" i="2"/>
  <c r="AH403" i="2"/>
  <c r="AH404" i="2"/>
  <c r="AH386" i="2" l="1"/>
  <c r="AH385" i="2"/>
  <c r="AH383" i="2"/>
  <c r="AH361" i="2"/>
  <c r="AH384" i="2" l="1"/>
  <c r="AH355" i="2"/>
  <c r="AH253" i="2"/>
  <c r="AH270" i="2" l="1"/>
  <c r="AH144" i="2"/>
  <c r="AH353" i="2"/>
  <c r="AH92" i="2" l="1"/>
  <c r="AH91" i="2"/>
  <c r="AH112" i="2" l="1"/>
  <c r="AH110" i="2"/>
  <c r="AH107" i="2"/>
  <c r="AH73" i="2" l="1"/>
  <c r="G678" i="3"/>
  <c r="AF678" i="3"/>
  <c r="H678" i="3"/>
  <c r="AE678" i="3"/>
  <c r="AD678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AH335" i="2"/>
  <c r="AH330" i="2" l="1"/>
  <c r="AH337" i="2"/>
  <c r="AH218" i="2"/>
  <c r="AH336" i="2"/>
  <c r="AH391" i="2"/>
  <c r="AH356" i="2"/>
  <c r="AH351" i="2"/>
  <c r="AH306" i="2"/>
  <c r="AH296" i="2"/>
  <c r="AH290" i="2"/>
  <c r="AH319" i="2" l="1"/>
  <c r="AH344" i="2"/>
  <c r="AF460" i="3"/>
  <c r="I460" i="3"/>
  <c r="J460" i="3"/>
  <c r="G460" i="3"/>
  <c r="H391" i="3"/>
  <c r="G391" i="3"/>
  <c r="AH166" i="2"/>
  <c r="AF379" i="3"/>
  <c r="I379" i="3"/>
  <c r="J379" i="3"/>
  <c r="G379" i="3"/>
  <c r="G475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H460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H379" i="3"/>
  <c r="AH134" i="2"/>
  <c r="AH127" i="2"/>
  <c r="AH89" i="2"/>
  <c r="AH328" i="2" l="1"/>
  <c r="AH323" i="2"/>
  <c r="AH227" i="2" l="1"/>
  <c r="AH255" i="2" l="1"/>
  <c r="AH184" i="2" l="1"/>
  <c r="AH165" i="2"/>
  <c r="AH160" i="2"/>
  <c r="AH139" i="2"/>
  <c r="AH138" i="2"/>
  <c r="AH119" i="2"/>
  <c r="AH118" i="2"/>
  <c r="AH117" i="2"/>
  <c r="AH77" i="2" l="1"/>
  <c r="AH95" i="2" l="1"/>
  <c r="AH82" i="2"/>
  <c r="AG40" i="2"/>
  <c r="AI40" i="2"/>
  <c r="AG41" i="2"/>
  <c r="AI41" i="2"/>
  <c r="AG42" i="2"/>
  <c r="AI42" i="2"/>
  <c r="AG43" i="2"/>
  <c r="AI43" i="2"/>
  <c r="AG44" i="2"/>
  <c r="AI44" i="2"/>
  <c r="AG45" i="2"/>
  <c r="AI45" i="2"/>
  <c r="AH72" i="2" l="1"/>
  <c r="AH392" i="2"/>
  <c r="AH245" i="2"/>
  <c r="AH375" i="2" l="1"/>
  <c r="AH374" i="2"/>
  <c r="AH315" i="2"/>
  <c r="AH349" i="2"/>
  <c r="AH333" i="2"/>
  <c r="AH332" i="2"/>
  <c r="AH331" i="2"/>
  <c r="AH325" i="2"/>
  <c r="AH322" i="2"/>
  <c r="AH317" i="2" l="1"/>
  <c r="AH308" i="2"/>
  <c r="AH304" i="2"/>
  <c r="AH249" i="2"/>
  <c r="AH314" i="2" l="1"/>
  <c r="AH257" i="2"/>
  <c r="AH170" i="2" l="1"/>
  <c r="AH156" i="2"/>
  <c r="AH120" i="2"/>
  <c r="AH113" i="2"/>
  <c r="AH400" i="2" l="1"/>
  <c r="AH381" i="2"/>
  <c r="AH362" i="2"/>
  <c r="AH359" i="2"/>
  <c r="AH354" i="2"/>
  <c r="AH313" i="2" l="1"/>
  <c r="AH312" i="2"/>
  <c r="AH300" i="2"/>
  <c r="AH297" i="2"/>
  <c r="AH250" i="2"/>
  <c r="AH240" i="2"/>
  <c r="AH226" i="2"/>
  <c r="AH181" i="2" l="1"/>
  <c r="AH180" i="2"/>
  <c r="AH149" i="2"/>
  <c r="AH136" i="2"/>
  <c r="AH133" i="2"/>
  <c r="AH126" i="2"/>
  <c r="AH115" i="2"/>
  <c r="J307" i="3"/>
  <c r="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I307" i="3"/>
  <c r="H307" i="3"/>
  <c r="AH88" i="2" l="1"/>
  <c r="AH86" i="2"/>
  <c r="AH393" i="2" l="1"/>
  <c r="AH238" i="2" l="1"/>
  <c r="AH247" i="2"/>
  <c r="AH231" i="2"/>
  <c r="AH230" i="2"/>
  <c r="AH148" i="2"/>
  <c r="G804" i="3" l="1"/>
  <c r="H804" i="3"/>
  <c r="I804" i="3"/>
  <c r="J804" i="3"/>
  <c r="G810" i="3"/>
  <c r="H810" i="3"/>
  <c r="G726" i="3"/>
  <c r="H726" i="3"/>
  <c r="AH291" i="2" l="1"/>
  <c r="AH285" i="2"/>
  <c r="AH295" i="2" l="1"/>
  <c r="AH396" i="2"/>
  <c r="AF843" i="3" l="1"/>
  <c r="AE843" i="3"/>
  <c r="AD843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AH376" i="2"/>
  <c r="AH364" i="2" l="1"/>
  <c r="AH269" i="2"/>
  <c r="AH266" i="2"/>
  <c r="AH265" i="2" l="1"/>
  <c r="AH80" i="2"/>
  <c r="AH74" i="2"/>
  <c r="AH71" i="2"/>
  <c r="AH83" i="2" l="1"/>
  <c r="AF705" i="3" l="1"/>
  <c r="G705" i="3"/>
  <c r="AE705" i="3"/>
  <c r="AD705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AH334" i="2"/>
  <c r="AF702" i="3"/>
  <c r="G702" i="3"/>
  <c r="AE702" i="3"/>
  <c r="AD702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AH311" i="2"/>
  <c r="AH246" i="2"/>
  <c r="AH223" i="2"/>
  <c r="AH221" i="2"/>
  <c r="AG399" i="2"/>
  <c r="AI399" i="2"/>
  <c r="AG400" i="2"/>
  <c r="AI400" i="2"/>
  <c r="AG401" i="2"/>
  <c r="AI401" i="2"/>
  <c r="AG402" i="2"/>
  <c r="AI402" i="2"/>
  <c r="AG403" i="2"/>
  <c r="AI403" i="2"/>
  <c r="AG404" i="2"/>
  <c r="AI404" i="2"/>
  <c r="AG398" i="2"/>
  <c r="AI398" i="2"/>
  <c r="AF840" i="3"/>
  <c r="AE840" i="3"/>
  <c r="AD840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AF837" i="3"/>
  <c r="AE837" i="3"/>
  <c r="AD837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AF834" i="3"/>
  <c r="AE834" i="3"/>
  <c r="AD834" i="3"/>
  <c r="AC834" i="3"/>
  <c r="AB834" i="3"/>
  <c r="AA834" i="3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99" i="2" l="1"/>
  <c r="AE99" i="2"/>
  <c r="AF259" i="3" s="1"/>
  <c r="AD99" i="2"/>
  <c r="AC99" i="2"/>
  <c r="AB99" i="2"/>
  <c r="AA99" i="2"/>
  <c r="AB259" i="3" s="1"/>
  <c r="Z99" i="2"/>
  <c r="AA259" i="3" s="1"/>
  <c r="Y99" i="2"/>
  <c r="Z259" i="3" s="1"/>
  <c r="X99" i="2"/>
  <c r="W99" i="2"/>
  <c r="V99" i="2"/>
  <c r="W259" i="3" s="1"/>
  <c r="U99" i="2"/>
  <c r="T99" i="2"/>
  <c r="S99" i="2"/>
  <c r="R99" i="2"/>
  <c r="Q99" i="2"/>
  <c r="P99" i="2"/>
  <c r="O99" i="2"/>
  <c r="N99" i="2"/>
  <c r="M99" i="2"/>
  <c r="N259" i="3" s="1"/>
  <c r="L99" i="2"/>
  <c r="M259" i="3" s="1"/>
  <c r="K99" i="2"/>
  <c r="L259" i="3" s="1"/>
  <c r="J99" i="2"/>
  <c r="I99" i="2"/>
  <c r="H99" i="2"/>
  <c r="G99" i="2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K259" i="3"/>
  <c r="O259" i="3"/>
  <c r="P259" i="3"/>
  <c r="Q259" i="3"/>
  <c r="R259" i="3"/>
  <c r="S259" i="3"/>
  <c r="U259" i="3"/>
  <c r="V259" i="3"/>
  <c r="X259" i="3"/>
  <c r="AC259" i="3"/>
  <c r="AD259" i="3"/>
  <c r="AE259" i="3"/>
  <c r="G259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Y259" i="3"/>
  <c r="T259" i="3"/>
  <c r="J259" i="3"/>
  <c r="I259" i="3"/>
  <c r="H259" i="3" l="1"/>
  <c r="AH99" i="2"/>
  <c r="AF846" i="3" l="1"/>
  <c r="AE846" i="3"/>
  <c r="AD846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AF831" i="3"/>
  <c r="AE831" i="3"/>
  <c r="AD831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AF828" i="3"/>
  <c r="AE828" i="3"/>
  <c r="AD828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AF825" i="3"/>
  <c r="AE825" i="3"/>
  <c r="AD825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AF822" i="3"/>
  <c r="AE822" i="3"/>
  <c r="AD822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AH372" i="2"/>
  <c r="AH352" i="2"/>
  <c r="AF711" i="3"/>
  <c r="AE711" i="3"/>
  <c r="AD711" i="3"/>
  <c r="AC711" i="3"/>
  <c r="AB711" i="3"/>
  <c r="AA711" i="3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AH329" i="2"/>
  <c r="AF663" i="3"/>
  <c r="H663" i="3"/>
  <c r="G663" i="3"/>
  <c r="AH318" i="2"/>
  <c r="AF660" i="3"/>
  <c r="H660" i="3"/>
  <c r="AF657" i="3"/>
  <c r="H657" i="3"/>
  <c r="I657" i="3"/>
  <c r="G657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G660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AH316" i="2"/>
  <c r="AH305" i="2"/>
  <c r="AH298" i="2"/>
  <c r="AH289" i="2"/>
  <c r="AH272" i="2"/>
  <c r="H236" i="3" l="1"/>
  <c r="I236" i="3"/>
  <c r="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AH94" i="2"/>
  <c r="AH378" i="2" l="1"/>
  <c r="AH377" i="2"/>
  <c r="AH244" i="2"/>
  <c r="AG394" i="2" l="1"/>
  <c r="AI394" i="2"/>
  <c r="AG395" i="2"/>
  <c r="AI395" i="2"/>
  <c r="AG396" i="2"/>
  <c r="AI396" i="2"/>
  <c r="AH380" i="2"/>
  <c r="AH309" i="2"/>
  <c r="AH182" i="2"/>
  <c r="AH224" i="2" l="1"/>
  <c r="AH303" i="2"/>
  <c r="AH288" i="2"/>
  <c r="AH256" i="2"/>
  <c r="AH70" i="2"/>
  <c r="AH260" i="2" l="1"/>
  <c r="AH167" i="2"/>
  <c r="AH90" i="2"/>
  <c r="AH78" i="2"/>
  <c r="AG38" i="2"/>
  <c r="AG39" i="2"/>
  <c r="AG63" i="2"/>
  <c r="AG64" i="2"/>
  <c r="AH363" i="2" l="1"/>
  <c r="AH262" i="2" l="1"/>
  <c r="AH248" i="2"/>
  <c r="AH183" i="2" l="1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AH294" i="2" l="1"/>
  <c r="AH369" i="2"/>
  <c r="AH282" i="2"/>
  <c r="AH268" i="2"/>
  <c r="AH87" i="2"/>
  <c r="AH343" i="2" l="1"/>
  <c r="AH339" i="2"/>
  <c r="AH358" i="2" l="1"/>
  <c r="AH357" i="2"/>
  <c r="AH346" i="2"/>
  <c r="AH301" i="2"/>
  <c r="AH164" i="2" l="1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AH85" i="2" l="1"/>
  <c r="AH292" i="2" l="1"/>
  <c r="AH302" i="2"/>
  <c r="AF115" i="3"/>
  <c r="H115" i="3"/>
  <c r="I115" i="3"/>
  <c r="J115" i="3"/>
  <c r="G115" i="3"/>
  <c r="AF112" i="3"/>
  <c r="H112" i="3"/>
  <c r="I112" i="3"/>
  <c r="G112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AH76" i="2" l="1"/>
  <c r="AH388" i="2"/>
  <c r="AH321" i="2" l="1"/>
  <c r="AH261" i="2" l="1"/>
  <c r="AH135" i="2"/>
  <c r="AH326" i="2" l="1"/>
  <c r="AF606" i="3"/>
  <c r="G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AH67" i="2" l="1"/>
  <c r="AH281" i="2"/>
  <c r="AH258" i="2"/>
  <c r="AH79" i="2" l="1"/>
  <c r="AH68" i="2"/>
  <c r="AH382" i="2" l="1"/>
  <c r="AH379" i="2"/>
  <c r="AH237" i="2"/>
  <c r="AH236" i="2" l="1"/>
  <c r="AH141" i="2" l="1"/>
  <c r="AH69" i="2"/>
  <c r="AG34" i="2" l="1"/>
  <c r="AI34" i="2"/>
  <c r="AG35" i="2"/>
  <c r="AI35" i="2"/>
  <c r="AG36" i="2"/>
  <c r="AI36" i="2"/>
  <c r="AG37" i="2"/>
  <c r="AI37" i="2"/>
  <c r="F104" i="2"/>
  <c r="AG381" i="2"/>
  <c r="AI381" i="2"/>
  <c r="AG382" i="2"/>
  <c r="AI382" i="2"/>
  <c r="AG383" i="2"/>
  <c r="AI383" i="2"/>
  <c r="AG384" i="2"/>
  <c r="AI384" i="2"/>
  <c r="AG385" i="2"/>
  <c r="AI385" i="2"/>
  <c r="AG386" i="2"/>
  <c r="AI386" i="2"/>
  <c r="AG387" i="2"/>
  <c r="AI387" i="2"/>
  <c r="AG388" i="2"/>
  <c r="AI388" i="2"/>
  <c r="AG389" i="2"/>
  <c r="AI389" i="2"/>
  <c r="AG390" i="2"/>
  <c r="AI390" i="2"/>
  <c r="AG391" i="2"/>
  <c r="AI391" i="2"/>
  <c r="AG392" i="2"/>
  <c r="AI392" i="2"/>
  <c r="AG393" i="2"/>
  <c r="AI393" i="2"/>
  <c r="AG371" i="2" l="1"/>
  <c r="AI371" i="2"/>
  <c r="AG372" i="2"/>
  <c r="AI372" i="2"/>
  <c r="AG373" i="2"/>
  <c r="AI373" i="2"/>
  <c r="AG374" i="2"/>
  <c r="AI374" i="2"/>
  <c r="AG375" i="2"/>
  <c r="AI375" i="2"/>
  <c r="AG376" i="2"/>
  <c r="AI376" i="2"/>
  <c r="AG377" i="2"/>
  <c r="AI377" i="2"/>
  <c r="AG378" i="2"/>
  <c r="AI378" i="2"/>
  <c r="AG379" i="2"/>
  <c r="AI379" i="2"/>
  <c r="AG380" i="2"/>
  <c r="AI380" i="2"/>
  <c r="AG397" i="2"/>
  <c r="AI397" i="2"/>
  <c r="AG366" i="2"/>
  <c r="AG367" i="2"/>
  <c r="AG368" i="2"/>
  <c r="AG369" i="2"/>
  <c r="AG370" i="2"/>
  <c r="AI101" i="2" l="1"/>
  <c r="AI102" i="2"/>
  <c r="AD100" i="2" l="1"/>
  <c r="AE264" i="3" s="1"/>
  <c r="AE263" i="3" s="1"/>
  <c r="AE261" i="3" s="1"/>
  <c r="AE100" i="2"/>
  <c r="AF264" i="3" s="1"/>
  <c r="AF263" i="3" s="1"/>
  <c r="AF261" i="3" s="1"/>
  <c r="F98" i="2" l="1"/>
  <c r="G257" i="3" s="1"/>
  <c r="G256" i="3" s="1"/>
  <c r="G254" i="3" s="1"/>
  <c r="F100" i="2"/>
  <c r="G264" i="3" s="1"/>
  <c r="G263" i="3" s="1"/>
  <c r="G261" i="3" s="1"/>
  <c r="F103" i="2" l="1"/>
  <c r="F97" i="2"/>
  <c r="G253" i="3" s="1"/>
  <c r="G252" i="3" s="1"/>
  <c r="G250" i="3" s="1"/>
  <c r="AG185" i="2"/>
  <c r="AI185" i="2"/>
  <c r="AG186" i="2"/>
  <c r="AI186" i="2"/>
  <c r="AG187" i="2"/>
  <c r="AI187" i="2"/>
  <c r="AG188" i="2"/>
  <c r="AI188" i="2"/>
  <c r="AG212" i="2"/>
  <c r="AI212" i="2"/>
  <c r="AG213" i="2"/>
  <c r="AI213" i="2"/>
  <c r="AG214" i="2"/>
  <c r="AI214" i="2"/>
  <c r="AG184" i="2"/>
  <c r="AI184" i="2"/>
  <c r="AG20" i="2" l="1"/>
  <c r="AI20" i="2"/>
  <c r="AG24" i="2"/>
  <c r="AI24" i="2"/>
  <c r="AG173" i="2" l="1"/>
  <c r="AI173" i="2"/>
  <c r="AG174" i="2"/>
  <c r="AI174" i="2"/>
  <c r="AG175" i="2"/>
  <c r="AI175" i="2"/>
  <c r="AG167" i="2" l="1"/>
  <c r="AG168" i="2"/>
  <c r="AG169" i="2"/>
  <c r="AG170" i="2"/>
  <c r="AG171" i="2"/>
  <c r="AG172" i="2"/>
  <c r="AG176" i="2"/>
  <c r="AG177" i="2"/>
  <c r="AG178" i="2"/>
  <c r="AG179" i="2"/>
  <c r="AG180" i="2"/>
  <c r="AG181" i="2"/>
  <c r="AG182" i="2"/>
  <c r="AG183" i="2"/>
  <c r="AI176" i="2"/>
  <c r="AI172" i="2"/>
  <c r="AI171" i="2"/>
  <c r="AI170" i="2"/>
  <c r="AI169" i="2"/>
  <c r="AI168" i="2"/>
  <c r="AI167" i="2"/>
  <c r="H164" i="3" l="1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G164" i="3"/>
  <c r="G289" i="3" l="1"/>
  <c r="AF289" i="3"/>
  <c r="H289" i="3"/>
  <c r="I289" i="3"/>
  <c r="J289" i="3"/>
  <c r="K289" i="3"/>
  <c r="L289" i="3"/>
  <c r="M289" i="3"/>
  <c r="O289" i="3"/>
  <c r="P289" i="3"/>
  <c r="Q289" i="3"/>
  <c r="R289" i="3"/>
  <c r="S289" i="3"/>
  <c r="T289" i="3"/>
  <c r="U289" i="3"/>
  <c r="W289" i="3"/>
  <c r="X289" i="3"/>
  <c r="Y289" i="3"/>
  <c r="Z289" i="3"/>
  <c r="AA289" i="3"/>
  <c r="AB289" i="3"/>
  <c r="AC289" i="3"/>
  <c r="AE289" i="3"/>
  <c r="AD289" i="3"/>
  <c r="V289" i="3"/>
  <c r="N289" i="3"/>
  <c r="AF194" i="3" l="1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AF188" i="3" l="1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AF185" i="3"/>
  <c r="G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AF182" i="3"/>
  <c r="G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AF179" i="3"/>
  <c r="G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AF161" i="3" l="1"/>
  <c r="G161" i="3"/>
  <c r="H161" i="3"/>
  <c r="I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AF149" i="3"/>
  <c r="G149" i="3"/>
  <c r="H149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AF675" i="3" l="1"/>
  <c r="G675" i="3"/>
  <c r="AE675" i="3"/>
  <c r="AD675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AF669" i="3"/>
  <c r="G669" i="3"/>
  <c r="AE669" i="3"/>
  <c r="AD669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AF696" i="3" l="1"/>
  <c r="AE696" i="3"/>
  <c r="AD696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AF693" i="3"/>
  <c r="AE693" i="3"/>
  <c r="AD693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AF690" i="3" l="1"/>
  <c r="H690" i="3"/>
  <c r="I690" i="3"/>
  <c r="J690" i="3"/>
  <c r="G690" i="3"/>
  <c r="AF687" i="3"/>
  <c r="H687" i="3"/>
  <c r="I687" i="3"/>
  <c r="J687" i="3"/>
  <c r="K687" i="3"/>
  <c r="L687" i="3"/>
  <c r="M687" i="3"/>
  <c r="N687" i="3"/>
  <c r="O687" i="3"/>
  <c r="P687" i="3"/>
  <c r="R687" i="3"/>
  <c r="G687" i="3"/>
  <c r="AE690" i="3"/>
  <c r="AD690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AE687" i="3"/>
  <c r="AD687" i="3"/>
  <c r="AC687" i="3"/>
  <c r="AB687" i="3"/>
  <c r="AA687" i="3"/>
  <c r="Z687" i="3"/>
  <c r="Y687" i="3"/>
  <c r="X687" i="3"/>
  <c r="W687" i="3"/>
  <c r="V687" i="3"/>
  <c r="U687" i="3"/>
  <c r="T687" i="3"/>
  <c r="S687" i="3"/>
  <c r="Q687" i="3"/>
  <c r="G373" i="3" l="1"/>
  <c r="H373" i="3"/>
  <c r="I373" i="3"/>
  <c r="J373" i="3"/>
  <c r="G319" i="3"/>
  <c r="H319" i="3"/>
  <c r="I319" i="3"/>
  <c r="G672" i="3" l="1"/>
  <c r="H672" i="3"/>
  <c r="AI366" i="2" l="1"/>
  <c r="AI367" i="2"/>
  <c r="AI368" i="2"/>
  <c r="AI369" i="2"/>
  <c r="AI370" i="2"/>
  <c r="AI177" i="2"/>
  <c r="AI178" i="2"/>
  <c r="AI179" i="2"/>
  <c r="AI180" i="2"/>
  <c r="AI181" i="2"/>
  <c r="AI182" i="2"/>
  <c r="AI38" i="2"/>
  <c r="AI39" i="2"/>
  <c r="AF738" i="3" l="1"/>
  <c r="H738" i="3"/>
  <c r="G738" i="3"/>
  <c r="AE738" i="3"/>
  <c r="AD738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AF654" i="3" l="1"/>
  <c r="H654" i="3"/>
  <c r="I654" i="3"/>
  <c r="G654" i="3"/>
  <c r="AF651" i="3"/>
  <c r="G651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AF816" i="3" l="1"/>
  <c r="G816" i="3"/>
  <c r="AF813" i="3"/>
  <c r="G813" i="3"/>
  <c r="AF810" i="3"/>
  <c r="AE816" i="3"/>
  <c r="AD816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AE813" i="3"/>
  <c r="AD813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AE810" i="3"/>
  <c r="AD810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AF744" i="3"/>
  <c r="H744" i="3"/>
  <c r="I744" i="3"/>
  <c r="G744" i="3"/>
  <c r="AE744" i="3"/>
  <c r="AD744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AF741" i="3"/>
  <c r="G741" i="3"/>
  <c r="AE741" i="3"/>
  <c r="AD741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AF666" i="3"/>
  <c r="G666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531" i="3" l="1"/>
  <c r="AF531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I176" i="3" l="1"/>
  <c r="AF176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H176" i="3"/>
  <c r="G176" i="3"/>
  <c r="AF672" i="3" l="1"/>
  <c r="AE672" i="3"/>
  <c r="AD672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AF681" i="3"/>
  <c r="H681" i="3"/>
  <c r="I681" i="3"/>
  <c r="G681" i="3"/>
  <c r="AE681" i="3"/>
  <c r="AD681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G597" i="3" l="1"/>
  <c r="G34" i="3" l="1"/>
  <c r="G170" i="3"/>
  <c r="H170" i="3"/>
  <c r="I170" i="3"/>
  <c r="J170" i="3"/>
  <c r="G585" i="3" l="1"/>
  <c r="H585" i="3"/>
  <c r="I585" i="3"/>
  <c r="J585" i="3"/>
  <c r="K585" i="3"/>
  <c r="L585" i="3"/>
  <c r="G513" i="3" l="1"/>
  <c r="H513" i="3"/>
  <c r="I513" i="3"/>
  <c r="J513" i="3"/>
  <c r="K513" i="3"/>
  <c r="L513" i="3"/>
  <c r="M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N513" i="3"/>
  <c r="O513" i="3"/>
  <c r="H849" i="3" l="1"/>
  <c r="I849" i="3"/>
  <c r="J849" i="3"/>
  <c r="K849" i="3"/>
  <c r="L849" i="3"/>
  <c r="M849" i="3"/>
  <c r="N849" i="3"/>
  <c r="O849" i="3"/>
  <c r="P849" i="3"/>
  <c r="Q849" i="3"/>
  <c r="R849" i="3"/>
  <c r="S849" i="3"/>
  <c r="T849" i="3"/>
  <c r="U849" i="3"/>
  <c r="V849" i="3"/>
  <c r="W849" i="3"/>
  <c r="X849" i="3"/>
  <c r="Y849" i="3"/>
  <c r="Z849" i="3"/>
  <c r="AA849" i="3"/>
  <c r="AB849" i="3"/>
  <c r="AC849" i="3"/>
  <c r="AD849" i="3"/>
  <c r="AE849" i="3"/>
  <c r="AF849" i="3"/>
  <c r="G849" i="3"/>
  <c r="H618" i="3" l="1"/>
  <c r="I618" i="3"/>
  <c r="J618" i="3"/>
  <c r="K618" i="3"/>
  <c r="L618" i="3"/>
  <c r="M618" i="3"/>
  <c r="N618" i="3"/>
  <c r="O618" i="3"/>
  <c r="Q618" i="3"/>
  <c r="R618" i="3"/>
  <c r="S618" i="3"/>
  <c r="T618" i="3"/>
  <c r="U618" i="3"/>
  <c r="V618" i="3"/>
  <c r="W618" i="3"/>
  <c r="X618" i="3"/>
  <c r="Y618" i="3"/>
  <c r="Z618" i="3"/>
  <c r="AA618" i="3"/>
  <c r="AB618" i="3"/>
  <c r="AC618" i="3"/>
  <c r="AD618" i="3"/>
  <c r="AE618" i="3"/>
  <c r="AF618" i="3"/>
  <c r="G618" i="3"/>
  <c r="P618" i="3"/>
  <c r="M585" i="3"/>
  <c r="O585" i="3"/>
  <c r="P585" i="3"/>
  <c r="Q585" i="3"/>
  <c r="S585" i="3"/>
  <c r="T585" i="3"/>
  <c r="U585" i="3"/>
  <c r="W585" i="3"/>
  <c r="X585" i="3"/>
  <c r="Y585" i="3"/>
  <c r="AA585" i="3"/>
  <c r="AB585" i="3"/>
  <c r="AC585" i="3"/>
  <c r="AE585" i="3"/>
  <c r="AD585" i="3" l="1"/>
  <c r="Z585" i="3"/>
  <c r="V585" i="3"/>
  <c r="R585" i="3"/>
  <c r="N585" i="3"/>
  <c r="AF585" i="3"/>
  <c r="AF558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AF537" i="3" l="1"/>
  <c r="G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AF621" i="3"/>
  <c r="G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AF807" i="3"/>
  <c r="AE807" i="3"/>
  <c r="AD807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AE804" i="3"/>
  <c r="AD804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AE819" i="3"/>
  <c r="AF528" i="3"/>
  <c r="H528" i="3"/>
  <c r="G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G540" i="3" l="1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10" i="3"/>
  <c r="AF510" i="3"/>
  <c r="H510" i="3"/>
  <c r="I510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H173" i="3" l="1"/>
  <c r="I173" i="3"/>
  <c r="J173" i="3"/>
  <c r="G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AF615" i="3" l="1"/>
  <c r="H615" i="3"/>
  <c r="I615" i="3"/>
  <c r="G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AF203" i="3"/>
  <c r="G203" i="3"/>
  <c r="AF200" i="3"/>
  <c r="G200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 l="1"/>
  <c r="H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G206" i="3"/>
  <c r="AF143" i="3" l="1"/>
  <c r="H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G376" i="3" l="1"/>
  <c r="H376" i="3"/>
  <c r="I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H475" i="3" l="1"/>
  <c r="AE801" i="3"/>
  <c r="AE798" i="3"/>
  <c r="AE795" i="3"/>
  <c r="AE792" i="3"/>
  <c r="AE789" i="3"/>
  <c r="AE786" i="3"/>
  <c r="AE783" i="3"/>
  <c r="AE780" i="3"/>
  <c r="AE777" i="3"/>
  <c r="AE774" i="3"/>
  <c r="AE771" i="3"/>
  <c r="AE768" i="3"/>
  <c r="AE765" i="3"/>
  <c r="AE762" i="3"/>
  <c r="AE759" i="3"/>
  <c r="AE756" i="3"/>
  <c r="AE753" i="3"/>
  <c r="AE750" i="3"/>
  <c r="AE747" i="3"/>
  <c r="AE726" i="3"/>
  <c r="AE723" i="3"/>
  <c r="AE720" i="3"/>
  <c r="AE717" i="3"/>
  <c r="AE714" i="3"/>
  <c r="AE708" i="3"/>
  <c r="AE699" i="3"/>
  <c r="AE684" i="3"/>
  <c r="AE648" i="3"/>
  <c r="AE645" i="3"/>
  <c r="AE642" i="3"/>
  <c r="AE639" i="3"/>
  <c r="AE630" i="3"/>
  <c r="AE627" i="3"/>
  <c r="AE624" i="3"/>
  <c r="AE612" i="3"/>
  <c r="AE609" i="3"/>
  <c r="AE603" i="3"/>
  <c r="AE600" i="3"/>
  <c r="AE597" i="3"/>
  <c r="AE573" i="3"/>
  <c r="AE570" i="3"/>
  <c r="AE567" i="3"/>
  <c r="AE564" i="3"/>
  <c r="AE561" i="3"/>
  <c r="AE555" i="3"/>
  <c r="AE552" i="3"/>
  <c r="AE549" i="3"/>
  <c r="AE546" i="3"/>
  <c r="AE543" i="3"/>
  <c r="AE534" i="3"/>
  <c r="AE525" i="3"/>
  <c r="AE522" i="3"/>
  <c r="AE519" i="3"/>
  <c r="AE516" i="3"/>
  <c r="AE507" i="3"/>
  <c r="AE483" i="3"/>
  <c r="AE475" i="3"/>
  <c r="AE388" i="3"/>
  <c r="AE370" i="3"/>
  <c r="AE367" i="3"/>
  <c r="AE352" i="3"/>
  <c r="AE349" i="3"/>
  <c r="AE346" i="3"/>
  <c r="AE343" i="3"/>
  <c r="AE340" i="3"/>
  <c r="AE337" i="3"/>
  <c r="AE334" i="3"/>
  <c r="AE328" i="3"/>
  <c r="AE325" i="3"/>
  <c r="AE322" i="3"/>
  <c r="AE319" i="3"/>
  <c r="AE316" i="3"/>
  <c r="AE313" i="3"/>
  <c r="AE310" i="3"/>
  <c r="AE304" i="3"/>
  <c r="AE301" i="3"/>
  <c r="AE298" i="3"/>
  <c r="AE295" i="3"/>
  <c r="AE292" i="3"/>
  <c r="AE286" i="3"/>
  <c r="AE277" i="3"/>
  <c r="AE242" i="3"/>
  <c r="AE239" i="3"/>
  <c r="AE230" i="3"/>
  <c r="AE227" i="3"/>
  <c r="AE224" i="3"/>
  <c r="AE221" i="3"/>
  <c r="AE218" i="3"/>
  <c r="AE215" i="3"/>
  <c r="AE209" i="3"/>
  <c r="AE197" i="3"/>
  <c r="AE170" i="3"/>
  <c r="AE167" i="3"/>
  <c r="AE158" i="3"/>
  <c r="AE130" i="3"/>
  <c r="AE121" i="3"/>
  <c r="AE118" i="3"/>
  <c r="AE106" i="3"/>
  <c r="AE103" i="3"/>
  <c r="AE100" i="3"/>
  <c r="AE97" i="3"/>
  <c r="AE91" i="3"/>
  <c r="AE85" i="3"/>
  <c r="AE82" i="3"/>
  <c r="AE79" i="3"/>
  <c r="AE76" i="3"/>
  <c r="AE73" i="3"/>
  <c r="AE70" i="3"/>
  <c r="AE67" i="3"/>
  <c r="AE58" i="3"/>
  <c r="AE46" i="3"/>
  <c r="AE43" i="3"/>
  <c r="AE40" i="3"/>
  <c r="AE37" i="3"/>
  <c r="AE34" i="3"/>
  <c r="AD31" i="3"/>
  <c r="AE31" i="3"/>
  <c r="G612" i="3" l="1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AF522" i="3"/>
  <c r="G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AF525" i="3" l="1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AF224" i="3" l="1"/>
  <c r="G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AF388" i="3" l="1"/>
  <c r="I388" i="3"/>
  <c r="H388" i="3"/>
  <c r="G388" i="3"/>
  <c r="AF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AF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AF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AF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AF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AF367" i="3"/>
  <c r="H367" i="3"/>
  <c r="I367" i="3"/>
  <c r="J367" i="3"/>
  <c r="G367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AF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G295" i="3" l="1"/>
  <c r="H295" i="3"/>
  <c r="I295" i="3"/>
  <c r="AF561" i="3" l="1"/>
  <c r="G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AF555" i="3"/>
  <c r="G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AF546" i="3"/>
  <c r="G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3" i="3" l="1"/>
  <c r="AF543" i="3"/>
  <c r="H543" i="3"/>
  <c r="I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G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AF158" i="3"/>
  <c r="G158" i="3"/>
  <c r="I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H158" i="3"/>
  <c r="AF540" i="3" l="1"/>
  <c r="AF552" i="3"/>
  <c r="G552" i="3"/>
  <c r="AD552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AF46" i="3" l="1"/>
  <c r="G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F40" i="3"/>
  <c r="G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3" i="3"/>
  <c r="AF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H67" i="3"/>
  <c r="G67" i="3"/>
  <c r="AF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AF717" i="3" l="1"/>
  <c r="G717" i="3"/>
  <c r="AD717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AF699" i="3"/>
  <c r="I699" i="3"/>
  <c r="AD699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G699" i="3"/>
  <c r="AF684" i="3" l="1"/>
  <c r="G684" i="3"/>
  <c r="H684" i="3"/>
  <c r="AD684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AF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AF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G645" i="3"/>
  <c r="G642" i="3"/>
  <c r="AF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G639" i="3"/>
  <c r="AF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AF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H642" i="3"/>
  <c r="H627" i="3"/>
  <c r="G627" i="3"/>
  <c r="AF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AF624" i="3"/>
  <c r="G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H645" i="3" l="1"/>
  <c r="AF507" i="3"/>
  <c r="H507" i="3"/>
  <c r="I507" i="3"/>
  <c r="G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AF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AF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AF37" i="3"/>
  <c r="G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I33" i="2" l="1"/>
  <c r="AG33" i="2"/>
  <c r="AI32" i="2"/>
  <c r="AG32" i="2"/>
  <c r="AI31" i="2"/>
  <c r="AG31" i="2"/>
  <c r="AI30" i="2"/>
  <c r="AG30" i="2"/>
  <c r="AI29" i="2"/>
  <c r="AG29" i="2"/>
  <c r="AF212" i="3" l="1"/>
  <c r="G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AF720" i="3" l="1"/>
  <c r="AD720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AF714" i="3"/>
  <c r="AD714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G714" i="3"/>
  <c r="AF708" i="3"/>
  <c r="AD708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AF612" i="3" l="1"/>
  <c r="AI347" i="2" l="1"/>
  <c r="AF82" i="3" l="1"/>
  <c r="G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AF73" i="3"/>
  <c r="I73" i="3"/>
  <c r="H73" i="3"/>
  <c r="G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AF70" i="3"/>
  <c r="G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AF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AI183" i="2" l="1"/>
  <c r="AI166" i="2"/>
  <c r="AG166" i="2"/>
  <c r="AI63" i="2"/>
  <c r="AI28" i="2"/>
  <c r="AG28" i="2"/>
  <c r="AI27" i="2"/>
  <c r="AG27" i="2"/>
  <c r="AI26" i="2"/>
  <c r="AG26" i="2"/>
  <c r="AI165" i="2" l="1"/>
  <c r="AG165" i="2"/>
  <c r="G85" i="3"/>
  <c r="G218" i="3"/>
  <c r="AF798" i="3" l="1"/>
  <c r="G798" i="3"/>
  <c r="H798" i="3"/>
  <c r="AD798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AF756" i="3"/>
  <c r="H756" i="3"/>
  <c r="G756" i="3"/>
  <c r="AD756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AF759" i="3"/>
  <c r="H759" i="3"/>
  <c r="AD759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G795" i="3" l="1"/>
  <c r="AF795" i="3"/>
  <c r="AD795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AF573" i="3"/>
  <c r="I573" i="3"/>
  <c r="H573" i="3"/>
  <c r="G573" i="3"/>
  <c r="AD573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AF570" i="3"/>
  <c r="G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AF567" i="3"/>
  <c r="G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AF167" i="3"/>
  <c r="H167" i="3"/>
  <c r="G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F221" i="3"/>
  <c r="AF313" i="3"/>
  <c r="H313" i="3"/>
  <c r="I313" i="3"/>
  <c r="G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G292" i="3"/>
  <c r="AF292" i="3"/>
  <c r="J292" i="3"/>
  <c r="K292" i="3"/>
  <c r="L292" i="3"/>
  <c r="H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I292" i="3"/>
  <c r="G277" i="3" l="1"/>
  <c r="AF277" i="3"/>
  <c r="H277" i="3"/>
  <c r="I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H209" i="3" l="1"/>
  <c r="G209" i="3"/>
  <c r="AF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G103" i="3" l="1"/>
  <c r="AF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AF100" i="3"/>
  <c r="G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97" i="3"/>
  <c r="AF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AF85" i="3" l="1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AF79" i="3"/>
  <c r="G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AF76" i="3" l="1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AF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25" i="3" l="1"/>
  <c r="AF325" i="3"/>
  <c r="H325" i="3"/>
  <c r="J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I325" i="3"/>
  <c r="G239" i="3" l="1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F239" i="3"/>
  <c r="G227" i="3"/>
  <c r="AF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AI95" i="2"/>
  <c r="AG95" i="2"/>
  <c r="G197" i="3" l="1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AF603" i="3"/>
  <c r="G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AF753" i="3" l="1"/>
  <c r="G753" i="3"/>
  <c r="AD753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AF765" i="3"/>
  <c r="G765" i="3"/>
  <c r="H765" i="3"/>
  <c r="I765" i="3"/>
  <c r="J765" i="3"/>
  <c r="K765" i="3"/>
  <c r="L765" i="3"/>
  <c r="M765" i="3"/>
  <c r="N765" i="3"/>
  <c r="O765" i="3"/>
  <c r="P765" i="3"/>
  <c r="Q765" i="3"/>
  <c r="R765" i="3"/>
  <c r="AD765" i="3"/>
  <c r="AC765" i="3"/>
  <c r="AB765" i="3"/>
  <c r="AA765" i="3"/>
  <c r="Z765" i="3"/>
  <c r="Y765" i="3"/>
  <c r="X765" i="3"/>
  <c r="W765" i="3"/>
  <c r="V765" i="3"/>
  <c r="U765" i="3"/>
  <c r="T765" i="3"/>
  <c r="S765" i="3"/>
  <c r="AF304" i="3"/>
  <c r="H304" i="3"/>
  <c r="I304" i="3"/>
  <c r="J304" i="3"/>
  <c r="K304" i="3"/>
  <c r="L304" i="3"/>
  <c r="M304" i="3"/>
  <c r="N304" i="3"/>
  <c r="O304" i="3"/>
  <c r="P304" i="3"/>
  <c r="Q304" i="3"/>
  <c r="S304" i="3"/>
  <c r="T304" i="3"/>
  <c r="G304" i="3"/>
  <c r="AD304" i="3"/>
  <c r="AC304" i="3"/>
  <c r="AB304" i="3"/>
  <c r="AA304" i="3"/>
  <c r="Z304" i="3"/>
  <c r="Y304" i="3"/>
  <c r="X304" i="3"/>
  <c r="W304" i="3"/>
  <c r="V304" i="3"/>
  <c r="U304" i="3"/>
  <c r="R304" i="3"/>
  <c r="AI94" i="2" l="1"/>
  <c r="AG94" i="2"/>
  <c r="H91" i="3"/>
  <c r="I91" i="3"/>
  <c r="AF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G91" i="3" l="1"/>
  <c r="F15" i="2"/>
  <c r="AF762" i="3"/>
  <c r="G762" i="3"/>
  <c r="AD762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H714" i="3" l="1"/>
  <c r="H699" i="3" l="1"/>
  <c r="AF774" i="3" l="1"/>
  <c r="AD774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G780" i="3"/>
  <c r="H780" i="3"/>
  <c r="I780" i="3"/>
  <c r="J780" i="3"/>
  <c r="K780" i="3"/>
  <c r="L780" i="3"/>
  <c r="M780" i="3"/>
  <c r="N780" i="3"/>
  <c r="O780" i="3"/>
  <c r="P780" i="3"/>
  <c r="Q780" i="3"/>
  <c r="R780" i="3"/>
  <c r="S780" i="3"/>
  <c r="T780" i="3"/>
  <c r="U780" i="3"/>
  <c r="V780" i="3"/>
  <c r="W780" i="3"/>
  <c r="X780" i="3"/>
  <c r="Y780" i="3"/>
  <c r="Z780" i="3"/>
  <c r="AA780" i="3"/>
  <c r="AB780" i="3"/>
  <c r="AC780" i="3"/>
  <c r="AD780" i="3"/>
  <c r="AF780" i="3"/>
  <c r="AF768" i="3"/>
  <c r="AD768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AF564" i="3"/>
  <c r="AD564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AF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AF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AF310" i="3" l="1"/>
  <c r="H310" i="3"/>
  <c r="I310" i="3"/>
  <c r="G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AF609" i="3" l="1"/>
  <c r="G609" i="3"/>
  <c r="I609" i="3"/>
  <c r="J609" i="3"/>
  <c r="H609" i="3"/>
  <c r="AF600" i="3"/>
  <c r="G600" i="3"/>
  <c r="I600" i="3"/>
  <c r="J600" i="3"/>
  <c r="AF597" i="3"/>
  <c r="AF51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H600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AI164" i="2" l="1"/>
  <c r="AG164" i="2"/>
  <c r="AF298" i="3" l="1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AF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AF316" i="3" l="1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AF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AF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AF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AF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AF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AF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AF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AF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AF726" i="3" l="1"/>
  <c r="AD726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G215" i="3"/>
  <c r="I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H215" i="3"/>
  <c r="AF215" i="3" l="1"/>
  <c r="AF173" i="3"/>
  <c r="AF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AI93" i="2"/>
  <c r="AG93" i="2"/>
  <c r="G343" i="3" l="1"/>
  <c r="AF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AF771" i="3"/>
  <c r="G771" i="3"/>
  <c r="AD771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AF747" i="3" l="1"/>
  <c r="AD747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G750" i="3"/>
  <c r="AF750" i="3"/>
  <c r="AD750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77" i="3"/>
  <c r="AF777" i="3"/>
  <c r="I777" i="3"/>
  <c r="AD777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H777" i="3"/>
  <c r="AF792" i="3"/>
  <c r="N792" i="3"/>
  <c r="P792" i="3"/>
  <c r="H792" i="3"/>
  <c r="I792" i="3"/>
  <c r="J792" i="3"/>
  <c r="K792" i="3"/>
  <c r="L792" i="3"/>
  <c r="M792" i="3"/>
  <c r="G792" i="3"/>
  <c r="G723" i="3"/>
  <c r="AF723" i="3"/>
  <c r="AD723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AF789" i="3"/>
  <c r="R789" i="3"/>
  <c r="H789" i="3"/>
  <c r="I789" i="3"/>
  <c r="J789" i="3"/>
  <c r="K789" i="3"/>
  <c r="L789" i="3"/>
  <c r="M789" i="3"/>
  <c r="N789" i="3"/>
  <c r="O789" i="3"/>
  <c r="P789" i="3"/>
  <c r="AF801" i="3"/>
  <c r="AD801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AD792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O792" i="3"/>
  <c r="AD789" i="3"/>
  <c r="AC789" i="3"/>
  <c r="AB789" i="3"/>
  <c r="AA789" i="3"/>
  <c r="Z789" i="3"/>
  <c r="Y789" i="3"/>
  <c r="X789" i="3"/>
  <c r="W789" i="3"/>
  <c r="V789" i="3"/>
  <c r="U789" i="3"/>
  <c r="T789" i="3"/>
  <c r="S789" i="3"/>
  <c r="Q789" i="3"/>
  <c r="G789" i="3"/>
  <c r="AG17" i="2" l="1"/>
  <c r="AG18" i="2"/>
  <c r="AG19" i="2"/>
  <c r="AG21" i="2"/>
  <c r="AG22" i="2"/>
  <c r="AG23" i="2"/>
  <c r="AG25" i="2"/>
  <c r="AG66" i="2"/>
  <c r="AG68" i="2"/>
  <c r="AG70" i="2"/>
  <c r="AG71" i="2"/>
  <c r="AG72" i="2"/>
  <c r="AG74" i="2"/>
  <c r="AG75" i="2"/>
  <c r="AG76" i="2"/>
  <c r="AG78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9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30" i="2"/>
  <c r="AG231" i="2"/>
  <c r="AG233" i="2"/>
  <c r="AG236" i="2"/>
  <c r="AG238" i="2"/>
  <c r="AG239" i="2"/>
  <c r="AG240" i="2"/>
  <c r="AG241" i="2"/>
  <c r="AG243" i="2"/>
  <c r="AG246" i="2"/>
  <c r="AG247" i="2"/>
  <c r="AG248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4" i="2"/>
  <c r="AG265" i="2"/>
  <c r="AG266" i="2"/>
  <c r="AG267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J481" i="3"/>
  <c r="O481" i="3"/>
  <c r="P481" i="3"/>
  <c r="Q481" i="3"/>
  <c r="R481" i="3"/>
  <c r="J65" i="2"/>
  <c r="K141" i="3" s="1"/>
  <c r="K65" i="2"/>
  <c r="L141" i="3" s="1"/>
  <c r="L65" i="2"/>
  <c r="M141" i="3" s="1"/>
  <c r="M65" i="2"/>
  <c r="N141" i="3" s="1"/>
  <c r="N65" i="2"/>
  <c r="O141" i="3" s="1"/>
  <c r="O65" i="2"/>
  <c r="P141" i="3" s="1"/>
  <c r="P65" i="2"/>
  <c r="Q141" i="3" s="1"/>
  <c r="Q65" i="2"/>
  <c r="R141" i="3" s="1"/>
  <c r="H65" i="2"/>
  <c r="I141" i="3" s="1"/>
  <c r="G29" i="3"/>
  <c r="AE104" i="2" l="1"/>
  <c r="AF275" i="3" s="1"/>
  <c r="G275" i="3" l="1"/>
  <c r="AD104" i="2"/>
  <c r="AE275" i="3" s="1"/>
  <c r="AE274" i="3" s="1"/>
  <c r="AE272" i="3" s="1"/>
  <c r="AC104" i="2"/>
  <c r="AD275" i="3" s="1"/>
  <c r="AB104" i="2"/>
  <c r="AC275" i="3" s="1"/>
  <c r="AA104" i="2"/>
  <c r="AB275" i="3" s="1"/>
  <c r="Z104" i="2"/>
  <c r="AA275" i="3" s="1"/>
  <c r="Y104" i="2"/>
  <c r="Z275" i="3" s="1"/>
  <c r="X104" i="2"/>
  <c r="Y275" i="3" s="1"/>
  <c r="W104" i="2"/>
  <c r="X275" i="3" s="1"/>
  <c r="V104" i="2"/>
  <c r="W275" i="3" s="1"/>
  <c r="U104" i="2"/>
  <c r="V275" i="3" s="1"/>
  <c r="T104" i="2"/>
  <c r="U275" i="3" s="1"/>
  <c r="S104" i="2"/>
  <c r="T275" i="3" s="1"/>
  <c r="R104" i="2"/>
  <c r="S275" i="3" s="1"/>
  <c r="Q104" i="2"/>
  <c r="R275" i="3" s="1"/>
  <c r="P104" i="2"/>
  <c r="Q275" i="3" s="1"/>
  <c r="O104" i="2"/>
  <c r="P275" i="3" s="1"/>
  <c r="N104" i="2"/>
  <c r="O275" i="3" s="1"/>
  <c r="M104" i="2"/>
  <c r="N275" i="3" s="1"/>
  <c r="L104" i="2"/>
  <c r="M275" i="3" s="1"/>
  <c r="K104" i="2"/>
  <c r="L275" i="3" s="1"/>
  <c r="J104" i="2"/>
  <c r="K275" i="3" s="1"/>
  <c r="I104" i="2"/>
  <c r="J275" i="3" s="1"/>
  <c r="H104" i="2"/>
  <c r="I275" i="3" s="1"/>
  <c r="G104" i="2"/>
  <c r="AI215" i="2"/>
  <c r="H275" i="3" l="1"/>
  <c r="AH104" i="2"/>
  <c r="AG104" i="2"/>
  <c r="AI272" i="2"/>
  <c r="AI273" i="2"/>
  <c r="AF819" i="3" l="1"/>
  <c r="AD819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AF786" i="3"/>
  <c r="AD786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AF783" i="3"/>
  <c r="S783" i="3"/>
  <c r="R783" i="3"/>
  <c r="Q783" i="3"/>
  <c r="O783" i="3"/>
  <c r="N783" i="3"/>
  <c r="M783" i="3"/>
  <c r="L783" i="3"/>
  <c r="K783" i="3"/>
  <c r="J783" i="3"/>
  <c r="I783" i="3"/>
  <c r="H783" i="3"/>
  <c r="G783" i="3"/>
  <c r="AD783" i="3"/>
  <c r="AC783" i="3"/>
  <c r="AB783" i="3"/>
  <c r="AA783" i="3"/>
  <c r="Z783" i="3"/>
  <c r="Y783" i="3"/>
  <c r="X783" i="3"/>
  <c r="W783" i="3"/>
  <c r="V783" i="3"/>
  <c r="U783" i="3"/>
  <c r="T783" i="3"/>
  <c r="P783" i="3"/>
  <c r="AF516" i="3"/>
  <c r="S516" i="3"/>
  <c r="R516" i="3"/>
  <c r="Q516" i="3"/>
  <c r="P516" i="3"/>
  <c r="O516" i="3"/>
  <c r="N516" i="3"/>
  <c r="M516" i="3"/>
  <c r="L516" i="3"/>
  <c r="K516" i="3"/>
  <c r="J516" i="3"/>
  <c r="H516" i="3"/>
  <c r="G516" i="3"/>
  <c r="AD516" i="3"/>
  <c r="AC516" i="3"/>
  <c r="AB516" i="3"/>
  <c r="AA516" i="3"/>
  <c r="Z516" i="3"/>
  <c r="Y516" i="3"/>
  <c r="X516" i="3"/>
  <c r="W516" i="3"/>
  <c r="V516" i="3"/>
  <c r="U516" i="3"/>
  <c r="T516" i="3"/>
  <c r="R480" i="3"/>
  <c r="P480" i="3"/>
  <c r="J480" i="3"/>
  <c r="Q480" i="3"/>
  <c r="O480" i="3"/>
  <c r="AF475" i="3"/>
  <c r="AD475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AF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AF274" i="3"/>
  <c r="AD274" i="3"/>
  <c r="AD272" i="3" s="1"/>
  <c r="AB274" i="3"/>
  <c r="AA274" i="3"/>
  <c r="Z274" i="3"/>
  <c r="X274" i="3"/>
  <c r="W274" i="3"/>
  <c r="V274" i="3"/>
  <c r="T274" i="3"/>
  <c r="S274" i="3"/>
  <c r="R274" i="3"/>
  <c r="P274" i="3"/>
  <c r="O274" i="3"/>
  <c r="N274" i="3"/>
  <c r="L274" i="3"/>
  <c r="K274" i="3"/>
  <c r="K272" i="3" s="1"/>
  <c r="J274" i="3"/>
  <c r="H274" i="3"/>
  <c r="AC274" i="3"/>
  <c r="Y274" i="3"/>
  <c r="U274" i="3"/>
  <c r="Q274" i="3"/>
  <c r="M274" i="3"/>
  <c r="I274" i="3"/>
  <c r="I272" i="3" s="1"/>
  <c r="G274" i="3"/>
  <c r="G272" i="3" s="1"/>
  <c r="AF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R218" i="3"/>
  <c r="P218" i="3"/>
  <c r="N218" i="3"/>
  <c r="L218" i="3"/>
  <c r="J218" i="3"/>
  <c r="H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Q218" i="3"/>
  <c r="O218" i="3"/>
  <c r="M218" i="3"/>
  <c r="K218" i="3"/>
  <c r="AF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AF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G28" i="3"/>
  <c r="AB272" i="3" l="1"/>
  <c r="Q477" i="3"/>
  <c r="J477" i="3"/>
  <c r="R477" i="3"/>
  <c r="J272" i="3"/>
  <c r="AF272" i="3"/>
  <c r="O477" i="3"/>
  <c r="AC272" i="3"/>
  <c r="G26" i="3"/>
  <c r="H272" i="3"/>
  <c r="O272" i="3"/>
  <c r="S272" i="3"/>
  <c r="W272" i="3"/>
  <c r="AA272" i="3"/>
  <c r="L272" i="3"/>
  <c r="P272" i="3"/>
  <c r="T272" i="3"/>
  <c r="X272" i="3"/>
  <c r="M272" i="3"/>
  <c r="Q272" i="3"/>
  <c r="U272" i="3"/>
  <c r="Y272" i="3"/>
  <c r="N272" i="3"/>
  <c r="R272" i="3"/>
  <c r="V272" i="3"/>
  <c r="Z272" i="3"/>
  <c r="P477" i="3"/>
  <c r="I65" i="2"/>
  <c r="J141" i="3" s="1"/>
  <c r="AF218" i="3"/>
  <c r="AI365" i="2" l="1"/>
  <c r="AI364" i="2"/>
  <c r="AI363" i="2"/>
  <c r="AI362" i="2"/>
  <c r="AI361" i="2"/>
  <c r="AI360" i="2"/>
  <c r="AI359" i="2"/>
  <c r="AI358" i="2"/>
  <c r="AI357" i="2"/>
  <c r="AI356" i="2"/>
  <c r="AI355" i="2"/>
  <c r="AI354" i="2"/>
  <c r="AI353" i="2"/>
  <c r="AI352" i="2"/>
  <c r="AI351" i="2"/>
  <c r="AI350" i="2"/>
  <c r="AI349" i="2"/>
  <c r="AI348" i="2"/>
  <c r="AI346" i="2"/>
  <c r="AI345" i="2"/>
  <c r="AI344" i="2"/>
  <c r="AI343" i="2"/>
  <c r="AI342" i="2"/>
  <c r="AI341" i="2"/>
  <c r="AI340" i="2"/>
  <c r="AI339" i="2"/>
  <c r="AI338" i="2"/>
  <c r="AI337" i="2"/>
  <c r="AI336" i="2"/>
  <c r="AI335" i="2"/>
  <c r="AI334" i="2"/>
  <c r="AI333" i="2"/>
  <c r="AI332" i="2"/>
  <c r="AI331" i="2"/>
  <c r="AI330" i="2"/>
  <c r="AI329" i="2"/>
  <c r="AI328" i="2"/>
  <c r="AI327" i="2"/>
  <c r="AI326" i="2"/>
  <c r="AI325" i="2"/>
  <c r="AI324" i="2"/>
  <c r="AI323" i="2"/>
  <c r="AI322" i="2"/>
  <c r="AI320" i="2"/>
  <c r="AI319" i="2"/>
  <c r="AI318" i="2"/>
  <c r="AI317" i="2"/>
  <c r="AI316" i="2"/>
  <c r="AI315" i="2"/>
  <c r="AI314" i="2"/>
  <c r="AI313" i="2"/>
  <c r="AI312" i="2"/>
  <c r="AI311" i="2"/>
  <c r="AI310" i="2"/>
  <c r="AI309" i="2"/>
  <c r="AI308" i="2"/>
  <c r="AI307" i="2"/>
  <c r="AI306" i="2"/>
  <c r="AI305" i="2"/>
  <c r="AI304" i="2"/>
  <c r="AI303" i="2"/>
  <c r="AI302" i="2"/>
  <c r="AI301" i="2"/>
  <c r="AI300" i="2"/>
  <c r="AI299" i="2"/>
  <c r="AI298" i="2"/>
  <c r="AI297" i="2"/>
  <c r="AI296" i="2"/>
  <c r="AI295" i="2"/>
  <c r="AI294" i="2"/>
  <c r="AI293" i="2"/>
  <c r="AI292" i="2"/>
  <c r="AI291" i="2"/>
  <c r="AI290" i="2"/>
  <c r="AI289" i="2"/>
  <c r="AI288" i="2"/>
  <c r="AI287" i="2"/>
  <c r="AI286" i="2"/>
  <c r="AI285" i="2"/>
  <c r="AI284" i="2"/>
  <c r="AI282" i="2"/>
  <c r="AI281" i="2"/>
  <c r="AI280" i="2"/>
  <c r="AI279" i="2"/>
  <c r="AI278" i="2"/>
  <c r="AI277" i="2"/>
  <c r="AI276" i="2"/>
  <c r="AI275" i="2"/>
  <c r="AI274" i="2"/>
  <c r="AI271" i="2"/>
  <c r="AI270" i="2"/>
  <c r="AI269" i="2"/>
  <c r="AI267" i="2"/>
  <c r="AI266" i="2"/>
  <c r="AI265" i="2"/>
  <c r="AI264" i="2"/>
  <c r="AI262" i="2"/>
  <c r="AI261" i="2"/>
  <c r="AI260" i="2"/>
  <c r="AI259" i="2"/>
  <c r="AI258" i="2"/>
  <c r="AI257" i="2"/>
  <c r="AI256" i="2"/>
  <c r="AI255" i="2"/>
  <c r="AI254" i="2"/>
  <c r="AI253" i="2"/>
  <c r="AI252" i="2"/>
  <c r="AE481" i="3"/>
  <c r="AE480" i="3" s="1"/>
  <c r="AE477" i="3" s="1"/>
  <c r="AD481" i="3"/>
  <c r="AD480" i="3" s="1"/>
  <c r="AD477" i="3" s="1"/>
  <c r="AC481" i="3"/>
  <c r="AC480" i="3" s="1"/>
  <c r="AC477" i="3" s="1"/>
  <c r="AB481" i="3"/>
  <c r="AB480" i="3" s="1"/>
  <c r="AB477" i="3" s="1"/>
  <c r="Z481" i="3"/>
  <c r="Z480" i="3" s="1"/>
  <c r="Z477" i="3" s="1"/>
  <c r="Y481" i="3"/>
  <c r="Y480" i="3" s="1"/>
  <c r="Y477" i="3" s="1"/>
  <c r="X481" i="3"/>
  <c r="X480" i="3" s="1"/>
  <c r="X477" i="3" s="1"/>
  <c r="W481" i="3"/>
  <c r="W480" i="3" s="1"/>
  <c r="W477" i="3" s="1"/>
  <c r="V481" i="3"/>
  <c r="V480" i="3" s="1"/>
  <c r="V477" i="3" s="1"/>
  <c r="T481" i="3"/>
  <c r="T480" i="3" s="1"/>
  <c r="T477" i="3" s="1"/>
  <c r="AI251" i="2"/>
  <c r="AI250" i="2"/>
  <c r="AI248" i="2"/>
  <c r="AI247" i="2"/>
  <c r="AI246" i="2"/>
  <c r="AI243" i="2"/>
  <c r="AG242" i="2"/>
  <c r="AI241" i="2"/>
  <c r="AI240" i="2"/>
  <c r="AI239" i="2"/>
  <c r="AI238" i="2"/>
  <c r="AI236" i="2"/>
  <c r="AG235" i="2"/>
  <c r="N481" i="3"/>
  <c r="N480" i="3" s="1"/>
  <c r="N477" i="3" s="1"/>
  <c r="AI233" i="2"/>
  <c r="AI231" i="2"/>
  <c r="AI230" i="2"/>
  <c r="I516" i="3"/>
  <c r="AI228" i="2"/>
  <c r="AI227" i="2"/>
  <c r="AI226" i="2"/>
  <c r="AI225" i="2"/>
  <c r="AI224" i="2"/>
  <c r="AI223" i="2"/>
  <c r="AI222" i="2"/>
  <c r="AI221" i="2"/>
  <c r="AI220" i="2"/>
  <c r="AI219" i="2"/>
  <c r="AI218" i="2"/>
  <c r="AI217" i="2"/>
  <c r="P103" i="2"/>
  <c r="Q271" i="3" s="1"/>
  <c r="Q270" i="3" s="1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Q103" i="2"/>
  <c r="R271" i="3" s="1"/>
  <c r="R270" i="3" s="1"/>
  <c r="O103" i="2"/>
  <c r="P271" i="3" s="1"/>
  <c r="P270" i="3" s="1"/>
  <c r="AC100" i="2"/>
  <c r="AD264" i="3" s="1"/>
  <c r="AD263" i="3" s="1"/>
  <c r="AD261" i="3" s="1"/>
  <c r="AB100" i="2"/>
  <c r="AC264" i="3" s="1"/>
  <c r="AC263" i="3" s="1"/>
  <c r="AC261" i="3" s="1"/>
  <c r="AA100" i="2"/>
  <c r="AB264" i="3" s="1"/>
  <c r="AB263" i="3" s="1"/>
  <c r="AB261" i="3" s="1"/>
  <c r="Z100" i="2"/>
  <c r="AA264" i="3" s="1"/>
  <c r="AA263" i="3" s="1"/>
  <c r="AA261" i="3" s="1"/>
  <c r="Y100" i="2"/>
  <c r="Z264" i="3" s="1"/>
  <c r="Z263" i="3" s="1"/>
  <c r="Z261" i="3" s="1"/>
  <c r="X100" i="2"/>
  <c r="Y264" i="3" s="1"/>
  <c r="Y263" i="3" s="1"/>
  <c r="Y261" i="3" s="1"/>
  <c r="W100" i="2"/>
  <c r="X264" i="3" s="1"/>
  <c r="X263" i="3" s="1"/>
  <c r="X261" i="3" s="1"/>
  <c r="V100" i="2"/>
  <c r="W264" i="3" s="1"/>
  <c r="W263" i="3" s="1"/>
  <c r="W261" i="3" s="1"/>
  <c r="U100" i="2"/>
  <c r="V264" i="3" s="1"/>
  <c r="V263" i="3" s="1"/>
  <c r="V261" i="3" s="1"/>
  <c r="T100" i="2"/>
  <c r="U264" i="3" s="1"/>
  <c r="U263" i="3" s="1"/>
  <c r="U261" i="3" s="1"/>
  <c r="S100" i="2"/>
  <c r="T264" i="3" s="1"/>
  <c r="T263" i="3" s="1"/>
  <c r="T261" i="3" s="1"/>
  <c r="R100" i="2"/>
  <c r="S264" i="3" s="1"/>
  <c r="S263" i="3" s="1"/>
  <c r="S261" i="3" s="1"/>
  <c r="Q100" i="2"/>
  <c r="R264" i="3" s="1"/>
  <c r="R263" i="3" s="1"/>
  <c r="R261" i="3" s="1"/>
  <c r="P100" i="2"/>
  <c r="Q264" i="3" s="1"/>
  <c r="Q263" i="3" s="1"/>
  <c r="Q261" i="3" s="1"/>
  <c r="O100" i="2"/>
  <c r="N100" i="2"/>
  <c r="O264" i="3" s="1"/>
  <c r="O263" i="3" s="1"/>
  <c r="O261" i="3" s="1"/>
  <c r="M100" i="2"/>
  <c r="N264" i="3" s="1"/>
  <c r="N263" i="3" s="1"/>
  <c r="N261" i="3" s="1"/>
  <c r="L100" i="2"/>
  <c r="M264" i="3" s="1"/>
  <c r="M263" i="3" s="1"/>
  <c r="M261" i="3" s="1"/>
  <c r="K100" i="2"/>
  <c r="L264" i="3" s="1"/>
  <c r="L263" i="3" s="1"/>
  <c r="L261" i="3" s="1"/>
  <c r="J100" i="2"/>
  <c r="K264" i="3" s="1"/>
  <c r="K263" i="3" s="1"/>
  <c r="K261" i="3" s="1"/>
  <c r="I100" i="2"/>
  <c r="J264" i="3" s="1"/>
  <c r="J263" i="3" s="1"/>
  <c r="J261" i="3" s="1"/>
  <c r="H100" i="2"/>
  <c r="I264" i="3" s="1"/>
  <c r="I263" i="3" s="1"/>
  <c r="I261" i="3" s="1"/>
  <c r="G100" i="2"/>
  <c r="AI99" i="2"/>
  <c r="AE98" i="2"/>
  <c r="AF257" i="3" s="1"/>
  <c r="AF256" i="3" s="1"/>
  <c r="AF254" i="3" s="1"/>
  <c r="AD98" i="2"/>
  <c r="AE257" i="3" s="1"/>
  <c r="AE256" i="3" s="1"/>
  <c r="AC98" i="2"/>
  <c r="AD257" i="3" s="1"/>
  <c r="AD256" i="3" s="1"/>
  <c r="AB98" i="2"/>
  <c r="AC257" i="3" s="1"/>
  <c r="AC256" i="3" s="1"/>
  <c r="AA98" i="2"/>
  <c r="AB257" i="3" s="1"/>
  <c r="AB256" i="3" s="1"/>
  <c r="Z98" i="2"/>
  <c r="AA257" i="3" s="1"/>
  <c r="AA256" i="3" s="1"/>
  <c r="Y98" i="2"/>
  <c r="Z257" i="3" s="1"/>
  <c r="Z256" i="3" s="1"/>
  <c r="X98" i="2"/>
  <c r="Y257" i="3" s="1"/>
  <c r="Y256" i="3" s="1"/>
  <c r="W98" i="2"/>
  <c r="X257" i="3" s="1"/>
  <c r="X256" i="3" s="1"/>
  <c r="V98" i="2"/>
  <c r="W257" i="3" s="1"/>
  <c r="W256" i="3" s="1"/>
  <c r="U98" i="2"/>
  <c r="V257" i="3" s="1"/>
  <c r="V256" i="3" s="1"/>
  <c r="T98" i="2"/>
  <c r="U257" i="3" s="1"/>
  <c r="U256" i="3" s="1"/>
  <c r="S98" i="2"/>
  <c r="T257" i="3" s="1"/>
  <c r="T256" i="3" s="1"/>
  <c r="R98" i="2"/>
  <c r="S257" i="3" s="1"/>
  <c r="S256" i="3" s="1"/>
  <c r="Q98" i="2"/>
  <c r="R257" i="3" s="1"/>
  <c r="R256" i="3" s="1"/>
  <c r="P98" i="2"/>
  <c r="Q257" i="3" s="1"/>
  <c r="Q256" i="3" s="1"/>
  <c r="O98" i="2"/>
  <c r="P257" i="3" s="1"/>
  <c r="P256" i="3" s="1"/>
  <c r="N98" i="2"/>
  <c r="O257" i="3" s="1"/>
  <c r="O256" i="3" s="1"/>
  <c r="M98" i="2"/>
  <c r="N257" i="3" s="1"/>
  <c r="N256" i="3" s="1"/>
  <c r="L98" i="2"/>
  <c r="M257" i="3" s="1"/>
  <c r="M256" i="3" s="1"/>
  <c r="K98" i="2"/>
  <c r="L257" i="3" s="1"/>
  <c r="L256" i="3" s="1"/>
  <c r="J98" i="2"/>
  <c r="K257" i="3" s="1"/>
  <c r="K256" i="3" s="1"/>
  <c r="I98" i="2"/>
  <c r="J257" i="3" s="1"/>
  <c r="J256" i="3" s="1"/>
  <c r="H98" i="2"/>
  <c r="I257" i="3" s="1"/>
  <c r="I256" i="3" s="1"/>
  <c r="I254" i="3" s="1"/>
  <c r="G98" i="2"/>
  <c r="AI92" i="2"/>
  <c r="AI91" i="2"/>
  <c r="AI90" i="2"/>
  <c r="AI89" i="2"/>
  <c r="AI88" i="2"/>
  <c r="AI87" i="2"/>
  <c r="AI86" i="2"/>
  <c r="AI85" i="2"/>
  <c r="AI84" i="2"/>
  <c r="AI83" i="2"/>
  <c r="AI82" i="2"/>
  <c r="AI81" i="2"/>
  <c r="AI80" i="2"/>
  <c r="AI78" i="2"/>
  <c r="AF197" i="3"/>
  <c r="AI76" i="2"/>
  <c r="AD65" i="2"/>
  <c r="AE141" i="3" s="1"/>
  <c r="AE140" i="3" s="1"/>
  <c r="AE138" i="3" s="1"/>
  <c r="AC65" i="2"/>
  <c r="AD141" i="3" s="1"/>
  <c r="AD140" i="3" s="1"/>
  <c r="AD138" i="3" s="1"/>
  <c r="AB65" i="2"/>
  <c r="AC141" i="3" s="1"/>
  <c r="AC140" i="3" s="1"/>
  <c r="AC138" i="3" s="1"/>
  <c r="AA65" i="2"/>
  <c r="AB141" i="3" s="1"/>
  <c r="AB140" i="3" s="1"/>
  <c r="AB138" i="3" s="1"/>
  <c r="Z65" i="2"/>
  <c r="AA141" i="3" s="1"/>
  <c r="AA140" i="3" s="1"/>
  <c r="AA138" i="3" s="1"/>
  <c r="Y65" i="2"/>
  <c r="Z141" i="3" s="1"/>
  <c r="Z140" i="3" s="1"/>
  <c r="Z138" i="3" s="1"/>
  <c r="X65" i="2"/>
  <c r="Y141" i="3" s="1"/>
  <c r="Y140" i="3" s="1"/>
  <c r="Y138" i="3" s="1"/>
  <c r="W65" i="2"/>
  <c r="X141" i="3" s="1"/>
  <c r="X140" i="3" s="1"/>
  <c r="X138" i="3" s="1"/>
  <c r="V65" i="2"/>
  <c r="W141" i="3" s="1"/>
  <c r="W140" i="3" s="1"/>
  <c r="W138" i="3" s="1"/>
  <c r="U65" i="2"/>
  <c r="V141" i="3" s="1"/>
  <c r="V140" i="3" s="1"/>
  <c r="V138" i="3" s="1"/>
  <c r="T65" i="2"/>
  <c r="U141" i="3" s="1"/>
  <c r="U140" i="3" s="1"/>
  <c r="U138" i="3" s="1"/>
  <c r="S65" i="2"/>
  <c r="T141" i="3" s="1"/>
  <c r="T140" i="3" s="1"/>
  <c r="T138" i="3" s="1"/>
  <c r="AI75" i="2"/>
  <c r="AI74" i="2"/>
  <c r="AI72" i="2"/>
  <c r="AI71" i="2"/>
  <c r="AI70" i="2"/>
  <c r="AI68" i="2"/>
  <c r="I218" i="3"/>
  <c r="AI66" i="2"/>
  <c r="R140" i="3"/>
  <c r="R138" i="3" s="1"/>
  <c r="P140" i="3"/>
  <c r="P138" i="3" s="1"/>
  <c r="N140" i="3"/>
  <c r="N138" i="3" s="1"/>
  <c r="M140" i="3"/>
  <c r="M138" i="3" s="1"/>
  <c r="L140" i="3"/>
  <c r="L138" i="3" s="1"/>
  <c r="J140" i="3"/>
  <c r="J138" i="3" s="1"/>
  <c r="AI64" i="2"/>
  <c r="AI25" i="2"/>
  <c r="AI23" i="2"/>
  <c r="AI22" i="2"/>
  <c r="AI21" i="2"/>
  <c r="AI19" i="2"/>
  <c r="AI18" i="2"/>
  <c r="AI17" i="2"/>
  <c r="AI16" i="2"/>
  <c r="AE15" i="2"/>
  <c r="AF29" i="3" s="1"/>
  <c r="AF28" i="3" s="1"/>
  <c r="AF26" i="3" s="1"/>
  <c r="AD15" i="2"/>
  <c r="AE29" i="3" s="1"/>
  <c r="AE28" i="3" s="1"/>
  <c r="AE26" i="3" s="1"/>
  <c r="AC15" i="2"/>
  <c r="AD29" i="3" s="1"/>
  <c r="AD28" i="3" s="1"/>
  <c r="AD26" i="3" s="1"/>
  <c r="AB15" i="2"/>
  <c r="AA15" i="2"/>
  <c r="AB29" i="3" s="1"/>
  <c r="AB28" i="3" s="1"/>
  <c r="AB26" i="3" s="1"/>
  <c r="Z15" i="2"/>
  <c r="AA29" i="3" s="1"/>
  <c r="AA28" i="3" s="1"/>
  <c r="AA26" i="3" s="1"/>
  <c r="Y15" i="2"/>
  <c r="Z29" i="3" s="1"/>
  <c r="Z28" i="3" s="1"/>
  <c r="Z26" i="3" s="1"/>
  <c r="X15" i="2"/>
  <c r="W15" i="2"/>
  <c r="X29" i="3" s="1"/>
  <c r="X28" i="3" s="1"/>
  <c r="X26" i="3" s="1"/>
  <c r="V15" i="2"/>
  <c r="W29" i="3" s="1"/>
  <c r="W28" i="3" s="1"/>
  <c r="W26" i="3" s="1"/>
  <c r="U15" i="2"/>
  <c r="V29" i="3" s="1"/>
  <c r="V28" i="3" s="1"/>
  <c r="V26" i="3" s="1"/>
  <c r="T15" i="2"/>
  <c r="S15" i="2"/>
  <c r="T29" i="3" s="1"/>
  <c r="T28" i="3" s="1"/>
  <c r="T26" i="3" s="1"/>
  <c r="R15" i="2"/>
  <c r="S29" i="3" s="1"/>
  <c r="S28" i="3" s="1"/>
  <c r="S26" i="3" s="1"/>
  <c r="Q15" i="2"/>
  <c r="R29" i="3" s="1"/>
  <c r="R28" i="3" s="1"/>
  <c r="R26" i="3" s="1"/>
  <c r="P15" i="2"/>
  <c r="O15" i="2"/>
  <c r="P29" i="3" s="1"/>
  <c r="P28" i="3" s="1"/>
  <c r="P26" i="3" s="1"/>
  <c r="N15" i="2"/>
  <c r="O29" i="3" s="1"/>
  <c r="O28" i="3" s="1"/>
  <c r="O26" i="3" s="1"/>
  <c r="M15" i="2"/>
  <c r="N29" i="3" s="1"/>
  <c r="N28" i="3" s="1"/>
  <c r="N26" i="3" s="1"/>
  <c r="L15" i="2"/>
  <c r="K15" i="2"/>
  <c r="L29" i="3" s="1"/>
  <c r="L28" i="3" s="1"/>
  <c r="L26" i="3" s="1"/>
  <c r="J15" i="2"/>
  <c r="K29" i="3" s="1"/>
  <c r="K28" i="3" s="1"/>
  <c r="K26" i="3" s="1"/>
  <c r="I15" i="2"/>
  <c r="J29" i="3" s="1"/>
  <c r="J28" i="3" s="1"/>
  <c r="J26" i="3" s="1"/>
  <c r="H15" i="2"/>
  <c r="G15" i="2"/>
  <c r="H257" i="3" l="1"/>
  <c r="H256" i="3" s="1"/>
  <c r="H254" i="3" s="1"/>
  <c r="AH98" i="2"/>
  <c r="H264" i="3"/>
  <c r="H263" i="3" s="1"/>
  <c r="H261" i="3" s="1"/>
  <c r="AH100" i="2"/>
  <c r="H29" i="3"/>
  <c r="H28" i="3" s="1"/>
  <c r="H26" i="3" s="1"/>
  <c r="AI15" i="2"/>
  <c r="AH15" i="2"/>
  <c r="J254" i="3"/>
  <c r="R254" i="3"/>
  <c r="Z254" i="3"/>
  <c r="O254" i="3"/>
  <c r="W254" i="3"/>
  <c r="AE254" i="3"/>
  <c r="L254" i="3"/>
  <c r="P254" i="3"/>
  <c r="T254" i="3"/>
  <c r="X254" i="3"/>
  <c r="AB254" i="3"/>
  <c r="N254" i="3"/>
  <c r="V254" i="3"/>
  <c r="AD254" i="3"/>
  <c r="K254" i="3"/>
  <c r="S254" i="3"/>
  <c r="AA254" i="3"/>
  <c r="M254" i="3"/>
  <c r="Q254" i="3"/>
  <c r="U254" i="3"/>
  <c r="Y254" i="3"/>
  <c r="AC254" i="3"/>
  <c r="O13" i="2"/>
  <c r="P21" i="3" s="1"/>
  <c r="P20" i="3" s="1"/>
  <c r="P264" i="3"/>
  <c r="P263" i="3" s="1"/>
  <c r="P261" i="3" s="1"/>
  <c r="P268" i="3"/>
  <c r="Q268" i="3"/>
  <c r="R268" i="3"/>
  <c r="T103" i="2"/>
  <c r="U271" i="3" s="1"/>
  <c r="U270" i="3" s="1"/>
  <c r="U481" i="3"/>
  <c r="U480" i="3" s="1"/>
  <c r="U477" i="3" s="1"/>
  <c r="AG73" i="2"/>
  <c r="AG232" i="2"/>
  <c r="H12" i="2"/>
  <c r="I17" i="3" s="1"/>
  <c r="I16" i="3" s="1"/>
  <c r="I29" i="3"/>
  <c r="I28" i="3" s="1"/>
  <c r="I26" i="3" s="1"/>
  <c r="L12" i="2"/>
  <c r="M17" i="3" s="1"/>
  <c r="M16" i="3" s="1"/>
  <c r="M29" i="3"/>
  <c r="M28" i="3" s="1"/>
  <c r="M26" i="3" s="1"/>
  <c r="P12" i="2"/>
  <c r="Q17" i="3" s="1"/>
  <c r="Q16" i="3" s="1"/>
  <c r="Q29" i="3"/>
  <c r="Q28" i="3" s="1"/>
  <c r="Q26" i="3" s="1"/>
  <c r="T12" i="2"/>
  <c r="U17" i="3" s="1"/>
  <c r="U16" i="3" s="1"/>
  <c r="U29" i="3"/>
  <c r="U28" i="3" s="1"/>
  <c r="U26" i="3" s="1"/>
  <c r="X12" i="2"/>
  <c r="Y17" i="3" s="1"/>
  <c r="Y16" i="3" s="1"/>
  <c r="Y29" i="3"/>
  <c r="Y28" i="3" s="1"/>
  <c r="Y26" i="3" s="1"/>
  <c r="AB12" i="2"/>
  <c r="AC17" i="3" s="1"/>
  <c r="AC16" i="3" s="1"/>
  <c r="AC29" i="3"/>
  <c r="AC28" i="3" s="1"/>
  <c r="AC26" i="3" s="1"/>
  <c r="AG244" i="2"/>
  <c r="AG268" i="2"/>
  <c r="H597" i="3"/>
  <c r="AG283" i="2"/>
  <c r="AG321" i="2"/>
  <c r="AG77" i="2"/>
  <c r="AG79" i="2"/>
  <c r="AG245" i="2"/>
  <c r="V14" i="2"/>
  <c r="W25" i="3" s="1"/>
  <c r="W24" i="3" s="1"/>
  <c r="W22" i="3" s="1"/>
  <c r="AD14" i="2"/>
  <c r="AE25" i="3" s="1"/>
  <c r="AE24" i="3" s="1"/>
  <c r="AE22" i="3" s="1"/>
  <c r="AF481" i="3"/>
  <c r="AF480" i="3" s="1"/>
  <c r="AF477" i="3" s="1"/>
  <c r="F14" i="2"/>
  <c r="AE65" i="2"/>
  <c r="AG100" i="2"/>
  <c r="AE12" i="2"/>
  <c r="AG234" i="2"/>
  <c r="AG237" i="2"/>
  <c r="AG263" i="2"/>
  <c r="AG67" i="2"/>
  <c r="AG69" i="2"/>
  <c r="H97" i="2"/>
  <c r="I253" i="3" s="1"/>
  <c r="I252" i="3" s="1"/>
  <c r="I250" i="3" s="1"/>
  <c r="AG15" i="2"/>
  <c r="AG229" i="2"/>
  <c r="R65" i="2"/>
  <c r="AG98" i="2"/>
  <c r="AG249" i="2"/>
  <c r="F12" i="2"/>
  <c r="P14" i="2"/>
  <c r="AI242" i="2"/>
  <c r="P97" i="2"/>
  <c r="Q253" i="3" s="1"/>
  <c r="Q252" i="3" s="1"/>
  <c r="Q250" i="3" s="1"/>
  <c r="X97" i="2"/>
  <c r="Y253" i="3" s="1"/>
  <c r="Y252" i="3" s="1"/>
  <c r="Y250" i="3" s="1"/>
  <c r="AE97" i="2"/>
  <c r="AF253" i="3" s="1"/>
  <c r="AF252" i="3" s="1"/>
  <c r="AF250" i="3" s="1"/>
  <c r="AI237" i="2"/>
  <c r="Q13" i="2"/>
  <c r="G97" i="2"/>
  <c r="I97" i="2"/>
  <c r="J253" i="3" s="1"/>
  <c r="J252" i="3" s="1"/>
  <c r="J250" i="3" s="1"/>
  <c r="K97" i="2"/>
  <c r="L253" i="3" s="1"/>
  <c r="L252" i="3" s="1"/>
  <c r="L250" i="3" s="1"/>
  <c r="M97" i="2"/>
  <c r="N253" i="3" s="1"/>
  <c r="N252" i="3" s="1"/>
  <c r="N250" i="3" s="1"/>
  <c r="O97" i="2"/>
  <c r="P253" i="3" s="1"/>
  <c r="P252" i="3" s="1"/>
  <c r="Q97" i="2"/>
  <c r="R253" i="3" s="1"/>
  <c r="R252" i="3" s="1"/>
  <c r="R250" i="3" s="1"/>
  <c r="S97" i="2"/>
  <c r="T253" i="3" s="1"/>
  <c r="T252" i="3" s="1"/>
  <c r="T250" i="3" s="1"/>
  <c r="U97" i="2"/>
  <c r="V253" i="3" s="1"/>
  <c r="V252" i="3" s="1"/>
  <c r="V250" i="3" s="1"/>
  <c r="W97" i="2"/>
  <c r="X253" i="3" s="1"/>
  <c r="X252" i="3" s="1"/>
  <c r="X250" i="3" s="1"/>
  <c r="Y97" i="2"/>
  <c r="Z253" i="3" s="1"/>
  <c r="Z252" i="3" s="1"/>
  <c r="Z250" i="3" s="1"/>
  <c r="AA97" i="2"/>
  <c r="AB253" i="3" s="1"/>
  <c r="AB252" i="3" s="1"/>
  <c r="AB250" i="3" s="1"/>
  <c r="AC97" i="2"/>
  <c r="AD253" i="3" s="1"/>
  <c r="AD252" i="3" s="1"/>
  <c r="AD250" i="3" s="1"/>
  <c r="J97" i="2"/>
  <c r="K253" i="3" s="1"/>
  <c r="K252" i="3" s="1"/>
  <c r="K250" i="3" s="1"/>
  <c r="L97" i="2"/>
  <c r="M253" i="3" s="1"/>
  <c r="M252" i="3" s="1"/>
  <c r="M250" i="3" s="1"/>
  <c r="N97" i="2"/>
  <c r="O253" i="3" s="1"/>
  <c r="O252" i="3" s="1"/>
  <c r="O250" i="3" s="1"/>
  <c r="R97" i="2"/>
  <c r="S253" i="3" s="1"/>
  <c r="S252" i="3" s="1"/>
  <c r="S250" i="3" s="1"/>
  <c r="T97" i="2"/>
  <c r="U253" i="3" s="1"/>
  <c r="U252" i="3" s="1"/>
  <c r="U250" i="3" s="1"/>
  <c r="V97" i="2"/>
  <c r="W253" i="3" s="1"/>
  <c r="W252" i="3" s="1"/>
  <c r="W250" i="3" s="1"/>
  <c r="Z97" i="2"/>
  <c r="AA253" i="3" s="1"/>
  <c r="AA252" i="3" s="1"/>
  <c r="AA250" i="3" s="1"/>
  <c r="AB97" i="2"/>
  <c r="AC253" i="3" s="1"/>
  <c r="AC252" i="3" s="1"/>
  <c r="AC250" i="3" s="1"/>
  <c r="AD97" i="2"/>
  <c r="AE253" i="3" s="1"/>
  <c r="AE252" i="3" s="1"/>
  <c r="AE250" i="3" s="1"/>
  <c r="I13" i="2"/>
  <c r="AD103" i="2"/>
  <c r="AE271" i="3" s="1"/>
  <c r="AE270" i="3" s="1"/>
  <c r="V103" i="2"/>
  <c r="W271" i="3" s="1"/>
  <c r="W270" i="3" s="1"/>
  <c r="X103" i="2"/>
  <c r="Y271" i="3" s="1"/>
  <c r="Y270" i="3" s="1"/>
  <c r="L14" i="2"/>
  <c r="AI67" i="2"/>
  <c r="N103" i="2"/>
  <c r="O271" i="3" s="1"/>
  <c r="O270" i="3" s="1"/>
  <c r="AB103" i="2"/>
  <c r="AC271" i="3" s="1"/>
  <c r="AC270" i="3" s="1"/>
  <c r="AI245" i="2"/>
  <c r="J14" i="2"/>
  <c r="K25" i="3" s="1"/>
  <c r="K24" i="3" s="1"/>
  <c r="N14" i="2"/>
  <c r="O25" i="3" s="1"/>
  <c r="O24" i="3" s="1"/>
  <c r="V12" i="2"/>
  <c r="W17" i="3" s="1"/>
  <c r="W16" i="3" s="1"/>
  <c r="W14" i="3" s="1"/>
  <c r="Z14" i="2"/>
  <c r="AA25" i="3" s="1"/>
  <c r="AA24" i="3" s="1"/>
  <c r="AA22" i="3" s="1"/>
  <c r="AD12" i="2"/>
  <c r="AE17" i="3" s="1"/>
  <c r="AE16" i="3" s="1"/>
  <c r="AE14" i="3" s="1"/>
  <c r="V13" i="2"/>
  <c r="W21" i="3" s="1"/>
  <c r="W20" i="3" s="1"/>
  <c r="W18" i="3" s="1"/>
  <c r="T13" i="2"/>
  <c r="U21" i="3" s="1"/>
  <c r="U20" i="3" s="1"/>
  <c r="AB13" i="2"/>
  <c r="AC21" i="3" s="1"/>
  <c r="AC20" i="3" s="1"/>
  <c r="AC18" i="3" s="1"/>
  <c r="I103" i="2"/>
  <c r="J271" i="3" s="1"/>
  <c r="J270" i="3" s="1"/>
  <c r="K140" i="3"/>
  <c r="K138" i="3" s="1"/>
  <c r="N13" i="2"/>
  <c r="O140" i="3"/>
  <c r="O138" i="3" s="1"/>
  <c r="P13" i="2"/>
  <c r="Q140" i="3"/>
  <c r="Q138" i="3" s="1"/>
  <c r="J12" i="2"/>
  <c r="K17" i="3" s="1"/>
  <c r="K16" i="3" s="1"/>
  <c r="K14" i="3" s="1"/>
  <c r="N12" i="2"/>
  <c r="O17" i="3" s="1"/>
  <c r="O16" i="3" s="1"/>
  <c r="O14" i="3" s="1"/>
  <c r="R12" i="2"/>
  <c r="S17" i="3" s="1"/>
  <c r="S16" i="3" s="1"/>
  <c r="S14" i="3" s="1"/>
  <c r="Z12" i="2"/>
  <c r="AA17" i="3" s="1"/>
  <c r="AA16" i="3" s="1"/>
  <c r="AA14" i="3" s="1"/>
  <c r="AI79" i="2"/>
  <c r="M13" i="2"/>
  <c r="AI235" i="2"/>
  <c r="AI268" i="2"/>
  <c r="S103" i="2"/>
  <c r="T271" i="3" s="1"/>
  <c r="T270" i="3" s="1"/>
  <c r="U103" i="2"/>
  <c r="V271" i="3" s="1"/>
  <c r="V270" i="3" s="1"/>
  <c r="W103" i="2"/>
  <c r="X271" i="3" s="1"/>
  <c r="X270" i="3" s="1"/>
  <c r="Y103" i="2"/>
  <c r="Z271" i="3" s="1"/>
  <c r="Z270" i="3" s="1"/>
  <c r="AA103" i="2"/>
  <c r="AB271" i="3" s="1"/>
  <c r="AB270" i="3" s="1"/>
  <c r="AC103" i="2"/>
  <c r="AD271" i="3" s="1"/>
  <c r="AD270" i="3" s="1"/>
  <c r="AI69" i="2"/>
  <c r="AI98" i="2"/>
  <c r="AI104" i="2"/>
  <c r="AI234" i="2"/>
  <c r="AI244" i="2"/>
  <c r="AI263" i="2"/>
  <c r="T14" i="2"/>
  <c r="U25" i="3" s="1"/>
  <c r="U24" i="3" s="1"/>
  <c r="X14" i="2"/>
  <c r="Y25" i="3" s="1"/>
  <c r="Y24" i="3" s="1"/>
  <c r="AB14" i="2"/>
  <c r="G12" i="2"/>
  <c r="I14" i="2"/>
  <c r="J25" i="3" s="1"/>
  <c r="I12" i="2"/>
  <c r="K14" i="2"/>
  <c r="K12" i="2"/>
  <c r="L17" i="3" s="1"/>
  <c r="L16" i="3" s="1"/>
  <c r="L14" i="3" s="1"/>
  <c r="M14" i="2"/>
  <c r="N25" i="3" s="1"/>
  <c r="M12" i="2"/>
  <c r="N17" i="3" s="1"/>
  <c r="N16" i="3" s="1"/>
  <c r="N14" i="3" s="1"/>
  <c r="O14" i="2"/>
  <c r="P25" i="3" s="1"/>
  <c r="O12" i="2"/>
  <c r="P17" i="3" s="1"/>
  <c r="P16" i="3" s="1"/>
  <c r="P14" i="3" s="1"/>
  <c r="Q14" i="2"/>
  <c r="R25" i="3" s="1"/>
  <c r="Q12" i="2"/>
  <c r="R17" i="3" s="1"/>
  <c r="R16" i="3" s="1"/>
  <c r="R14" i="3" s="1"/>
  <c r="S12" i="2"/>
  <c r="T17" i="3" s="1"/>
  <c r="T16" i="3" s="1"/>
  <c r="T14" i="3" s="1"/>
  <c r="U12" i="2"/>
  <c r="V17" i="3" s="1"/>
  <c r="V16" i="3" s="1"/>
  <c r="V14" i="3" s="1"/>
  <c r="W12" i="2"/>
  <c r="X17" i="3" s="1"/>
  <c r="X16" i="3" s="1"/>
  <c r="X14" i="3" s="1"/>
  <c r="Y12" i="2"/>
  <c r="Z17" i="3" s="1"/>
  <c r="Z16" i="3" s="1"/>
  <c r="Z14" i="3" s="1"/>
  <c r="AA12" i="2"/>
  <c r="AB17" i="3" s="1"/>
  <c r="AB16" i="3" s="1"/>
  <c r="AB14" i="3" s="1"/>
  <c r="AC12" i="2"/>
  <c r="AD17" i="3" s="1"/>
  <c r="AD16" i="3" s="1"/>
  <c r="AD14" i="3" s="1"/>
  <c r="I140" i="3"/>
  <c r="I138" i="3" s="1"/>
  <c r="AI73" i="2"/>
  <c r="S14" i="2"/>
  <c r="T25" i="3" s="1"/>
  <c r="T24" i="3" s="1"/>
  <c r="T22" i="3" s="1"/>
  <c r="U14" i="2"/>
  <c r="V25" i="3" s="1"/>
  <c r="V24" i="3" s="1"/>
  <c r="V22" i="3" s="1"/>
  <c r="W14" i="2"/>
  <c r="X25" i="3" s="1"/>
  <c r="X24" i="3" s="1"/>
  <c r="X22" i="3" s="1"/>
  <c r="Y14" i="2"/>
  <c r="Z25" i="3" s="1"/>
  <c r="Z24" i="3" s="1"/>
  <c r="Z22" i="3" s="1"/>
  <c r="AA14" i="2"/>
  <c r="AB25" i="3" s="1"/>
  <c r="AB24" i="3" s="1"/>
  <c r="AB22" i="3" s="1"/>
  <c r="AC14" i="2"/>
  <c r="AD25" i="3" s="1"/>
  <c r="AD24" i="3" s="1"/>
  <c r="AD22" i="3" s="1"/>
  <c r="AI77" i="2"/>
  <c r="AI100" i="2"/>
  <c r="AI232" i="2"/>
  <c r="AI283" i="2"/>
  <c r="AI321" i="2"/>
  <c r="AI229" i="2"/>
  <c r="AI249" i="2"/>
  <c r="AH12" i="2" l="1"/>
  <c r="H141" i="3"/>
  <c r="H140" i="3" s="1"/>
  <c r="H138" i="3" s="1"/>
  <c r="AH65" i="2"/>
  <c r="H481" i="3"/>
  <c r="H480" i="3" s="1"/>
  <c r="H477" i="3" s="1"/>
  <c r="AH216" i="2"/>
  <c r="U18" i="3"/>
  <c r="H253" i="3"/>
  <c r="H252" i="3" s="1"/>
  <c r="H250" i="3" s="1"/>
  <c r="AH97" i="2"/>
  <c r="P250" i="3"/>
  <c r="P18" i="3"/>
  <c r="Y14" i="3"/>
  <c r="Q14" i="3"/>
  <c r="I14" i="3"/>
  <c r="AC14" i="3"/>
  <c r="U14" i="3"/>
  <c r="M14" i="3"/>
  <c r="Z268" i="3"/>
  <c r="O268" i="3"/>
  <c r="W268" i="3"/>
  <c r="X268" i="3"/>
  <c r="J268" i="3"/>
  <c r="AD268" i="3"/>
  <c r="V268" i="3"/>
  <c r="AE268" i="3"/>
  <c r="AB268" i="3"/>
  <c r="T268" i="3"/>
  <c r="AC268" i="3"/>
  <c r="Y268" i="3"/>
  <c r="Z13" i="2"/>
  <c r="AA21" i="3" s="1"/>
  <c r="AA20" i="3" s="1"/>
  <c r="AA481" i="3"/>
  <c r="AA480" i="3" s="1"/>
  <c r="AA477" i="3" s="1"/>
  <c r="U268" i="3"/>
  <c r="R103" i="2"/>
  <c r="S271" i="3" s="1"/>
  <c r="S270" i="3" s="1"/>
  <c r="S481" i="3"/>
  <c r="S480" i="3" s="1"/>
  <c r="S477" i="3" s="1"/>
  <c r="G481" i="3"/>
  <c r="G14" i="2"/>
  <c r="AF141" i="3"/>
  <c r="AF140" i="3" s="1"/>
  <c r="AF138" i="3" s="1"/>
  <c r="AE13" i="2"/>
  <c r="Y22" i="3"/>
  <c r="G13" i="2"/>
  <c r="U22" i="3"/>
  <c r="H103" i="2"/>
  <c r="I271" i="3" s="1"/>
  <c r="I270" i="3" s="1"/>
  <c r="I481" i="3"/>
  <c r="I480" i="3" s="1"/>
  <c r="I477" i="3" s="1"/>
  <c r="K13" i="2"/>
  <c r="L21" i="3" s="1"/>
  <c r="L20" i="3" s="1"/>
  <c r="L481" i="3"/>
  <c r="L480" i="3" s="1"/>
  <c r="L477" i="3" s="1"/>
  <c r="J103" i="2"/>
  <c r="K271" i="3" s="1"/>
  <c r="K270" i="3" s="1"/>
  <c r="K481" i="3"/>
  <c r="K480" i="3" s="1"/>
  <c r="K477" i="3" s="1"/>
  <c r="L103" i="2"/>
  <c r="M271" i="3" s="1"/>
  <c r="M270" i="3" s="1"/>
  <c r="M481" i="3"/>
  <c r="M480" i="3" s="1"/>
  <c r="M477" i="3" s="1"/>
  <c r="J17" i="3"/>
  <c r="J16" i="3" s="1"/>
  <c r="J14" i="3" s="1"/>
  <c r="H17" i="3"/>
  <c r="H16" i="3" s="1"/>
  <c r="H14" i="3" s="1"/>
  <c r="AE14" i="2"/>
  <c r="AF25" i="3" s="1"/>
  <c r="AF24" i="3" s="1"/>
  <c r="N21" i="3"/>
  <c r="N20" i="3" s="1"/>
  <c r="N18" i="3" s="1"/>
  <c r="Q21" i="3"/>
  <c r="Q20" i="3" s="1"/>
  <c r="Q18" i="3" s="1"/>
  <c r="O21" i="3"/>
  <c r="O20" i="3" s="1"/>
  <c r="O18" i="3" s="1"/>
  <c r="M25" i="3"/>
  <c r="M24" i="3" s="1"/>
  <c r="M22" i="3" s="1"/>
  <c r="R14" i="2"/>
  <c r="S25" i="3" s="1"/>
  <c r="S24" i="3" s="1"/>
  <c r="S141" i="3"/>
  <c r="S140" i="3" s="1"/>
  <c r="S138" i="3" s="1"/>
  <c r="L25" i="3"/>
  <c r="L24" i="3" s="1"/>
  <c r="L22" i="3" s="1"/>
  <c r="AB11" i="2"/>
  <c r="AC13" i="3" s="1"/>
  <c r="AC12" i="3" s="1"/>
  <c r="AC10" i="3" s="1"/>
  <c r="AC25" i="3"/>
  <c r="AC24" i="3" s="1"/>
  <c r="AC22" i="3" s="1"/>
  <c r="J21" i="3"/>
  <c r="J20" i="3" s="1"/>
  <c r="J18" i="3" s="1"/>
  <c r="R21" i="3"/>
  <c r="R20" i="3" s="1"/>
  <c r="R18" i="3" s="1"/>
  <c r="Q25" i="3"/>
  <c r="Q24" i="3" s="1"/>
  <c r="Q22" i="3" s="1"/>
  <c r="AF17" i="3"/>
  <c r="AF16" i="3" s="1"/>
  <c r="AF14" i="3" s="1"/>
  <c r="G25" i="3"/>
  <c r="G24" i="3" s="1"/>
  <c r="G141" i="3"/>
  <c r="G140" i="3" s="1"/>
  <c r="G138" i="3" s="1"/>
  <c r="G17" i="3"/>
  <c r="G16" i="3" s="1"/>
  <c r="T11" i="2"/>
  <c r="U13" i="3" s="1"/>
  <c r="U12" i="3" s="1"/>
  <c r="U10" i="3" s="1"/>
  <c r="J13" i="2"/>
  <c r="K21" i="3" s="1"/>
  <c r="K20" i="3" s="1"/>
  <c r="AD11" i="2"/>
  <c r="AE13" i="3" s="1"/>
  <c r="AE12" i="3" s="1"/>
  <c r="AG65" i="2"/>
  <c r="Z103" i="2"/>
  <c r="AG12" i="2"/>
  <c r="AG216" i="2"/>
  <c r="AG97" i="2"/>
  <c r="P11" i="2"/>
  <c r="AI97" i="2"/>
  <c r="F13" i="2"/>
  <c r="X13" i="2"/>
  <c r="Y21" i="3" s="1"/>
  <c r="Y20" i="3" s="1"/>
  <c r="Y18" i="3" s="1"/>
  <c r="AD13" i="2"/>
  <c r="AE21" i="3" s="1"/>
  <c r="AE20" i="3" s="1"/>
  <c r="AE18" i="3" s="1"/>
  <c r="V11" i="2"/>
  <c r="W13" i="3" s="1"/>
  <c r="W12" i="3" s="1"/>
  <c r="W10" i="3" s="1"/>
  <c r="W11" i="2"/>
  <c r="X13" i="3" s="1"/>
  <c r="X12" i="3" s="1"/>
  <c r="N11" i="2"/>
  <c r="R13" i="2"/>
  <c r="X11" i="2"/>
  <c r="Y13" i="3" s="1"/>
  <c r="Y12" i="3" s="1"/>
  <c r="AI12" i="2"/>
  <c r="AA11" i="2"/>
  <c r="AB13" i="3" s="1"/>
  <c r="AB12" i="3" s="1"/>
  <c r="S11" i="2"/>
  <c r="T13" i="3" s="1"/>
  <c r="T12" i="3" s="1"/>
  <c r="Q11" i="2"/>
  <c r="R24" i="3"/>
  <c r="R22" i="3" s="1"/>
  <c r="O11" i="2"/>
  <c r="P24" i="3"/>
  <c r="P22" i="3" s="1"/>
  <c r="N24" i="3"/>
  <c r="N22" i="3" s="1"/>
  <c r="I11" i="2"/>
  <c r="J13" i="3" s="1"/>
  <c r="J24" i="3"/>
  <c r="J22" i="3" s="1"/>
  <c r="M103" i="2"/>
  <c r="AI65" i="2"/>
  <c r="O22" i="3"/>
  <c r="K22" i="3"/>
  <c r="L13" i="2"/>
  <c r="AC11" i="2"/>
  <c r="AD13" i="3" s="1"/>
  <c r="AD12" i="3" s="1"/>
  <c r="Y11" i="2"/>
  <c r="Z13" i="3" s="1"/>
  <c r="Z12" i="3" s="1"/>
  <c r="U11" i="2"/>
  <c r="V13" i="3" s="1"/>
  <c r="V12" i="3" s="1"/>
  <c r="G103" i="2"/>
  <c r="AI216" i="2"/>
  <c r="AE103" i="2"/>
  <c r="AC13" i="2"/>
  <c r="AD21" i="3" s="1"/>
  <c r="AD20" i="3" s="1"/>
  <c r="AD18" i="3" s="1"/>
  <c r="AA13" i="2"/>
  <c r="AB21" i="3" s="1"/>
  <c r="AB20" i="3" s="1"/>
  <c r="AB18" i="3" s="1"/>
  <c r="Y13" i="2"/>
  <c r="Z21" i="3" s="1"/>
  <c r="Z20" i="3" s="1"/>
  <c r="Z18" i="3" s="1"/>
  <c r="W13" i="2"/>
  <c r="X21" i="3" s="1"/>
  <c r="X20" i="3" s="1"/>
  <c r="X18" i="3" s="1"/>
  <c r="U13" i="2"/>
  <c r="V21" i="3" s="1"/>
  <c r="V20" i="3" s="1"/>
  <c r="V18" i="3" s="1"/>
  <c r="S13" i="2"/>
  <c r="T21" i="3" s="1"/>
  <c r="T20" i="3" s="1"/>
  <c r="T18" i="3" s="1"/>
  <c r="H13" i="2"/>
  <c r="H14" i="2"/>
  <c r="K103" i="2"/>
  <c r="G480" i="3" l="1"/>
  <c r="G477" i="3" s="1"/>
  <c r="G14" i="3"/>
  <c r="H271" i="3"/>
  <c r="H270" i="3" s="1"/>
  <c r="H268" i="3" s="1"/>
  <c r="AH103" i="2"/>
  <c r="H21" i="3"/>
  <c r="H20" i="3" s="1"/>
  <c r="H18" i="3" s="1"/>
  <c r="AH13" i="2"/>
  <c r="H25" i="3"/>
  <c r="H24" i="3" s="1"/>
  <c r="H22" i="3" s="1"/>
  <c r="AH14" i="2"/>
  <c r="K18" i="3"/>
  <c r="AA18" i="3"/>
  <c r="L18" i="3"/>
  <c r="G22" i="3"/>
  <c r="G271" i="3"/>
  <c r="G270" i="3" s="1"/>
  <c r="G268" i="3" s="1"/>
  <c r="AE10" i="3"/>
  <c r="S268" i="3"/>
  <c r="AF22" i="3"/>
  <c r="L11" i="2"/>
  <c r="M13" i="3" s="1"/>
  <c r="M12" i="3" s="1"/>
  <c r="R11" i="2"/>
  <c r="S13" i="3" s="1"/>
  <c r="S12" i="3" s="1"/>
  <c r="J11" i="2"/>
  <c r="K13" i="3" s="1"/>
  <c r="K12" i="3" s="1"/>
  <c r="K10" i="3" s="1"/>
  <c r="M268" i="3"/>
  <c r="K268" i="3"/>
  <c r="I268" i="3"/>
  <c r="M11" i="2"/>
  <c r="N13" i="3" s="1"/>
  <c r="N12" i="3" s="1"/>
  <c r="N10" i="3" s="1"/>
  <c r="N271" i="3"/>
  <c r="N270" i="3" s="1"/>
  <c r="K11" i="2"/>
  <c r="L13" i="3" s="1"/>
  <c r="L12" i="3" s="1"/>
  <c r="L10" i="3" s="1"/>
  <c r="L271" i="3"/>
  <c r="L270" i="3" s="1"/>
  <c r="Z11" i="2"/>
  <c r="AA13" i="3" s="1"/>
  <c r="AA12" i="3" s="1"/>
  <c r="AA10" i="3" s="1"/>
  <c r="AA271" i="3"/>
  <c r="AA270" i="3" s="1"/>
  <c r="F11" i="2"/>
  <c r="G13" i="3" s="1"/>
  <c r="G12" i="3" s="1"/>
  <c r="S22" i="3"/>
  <c r="Y10" i="3"/>
  <c r="V10" i="3"/>
  <c r="AD10" i="3"/>
  <c r="P13" i="3"/>
  <c r="P12" i="3" s="1"/>
  <c r="P10" i="3" s="1"/>
  <c r="R13" i="3"/>
  <c r="R12" i="3" s="1"/>
  <c r="R10" i="3" s="1"/>
  <c r="AB10" i="3"/>
  <c r="O13" i="3"/>
  <c r="O12" i="3" s="1"/>
  <c r="O10" i="3" s="1"/>
  <c r="Q13" i="3"/>
  <c r="Q12" i="3" s="1"/>
  <c r="Q10" i="3" s="1"/>
  <c r="I21" i="3"/>
  <c r="I20" i="3" s="1"/>
  <c r="I18" i="3" s="1"/>
  <c r="AG14" i="2"/>
  <c r="I25" i="3"/>
  <c r="I24" i="3" s="1"/>
  <c r="I22" i="3" s="1"/>
  <c r="Z10" i="3"/>
  <c r="M21" i="3"/>
  <c r="M20" i="3" s="1"/>
  <c r="M18" i="3" s="1"/>
  <c r="T10" i="3"/>
  <c r="S21" i="3"/>
  <c r="S20" i="3" s="1"/>
  <c r="S18" i="3" s="1"/>
  <c r="X10" i="3"/>
  <c r="AF271" i="3"/>
  <c r="AF270" i="3" s="1"/>
  <c r="AF21" i="3"/>
  <c r="AF20" i="3" s="1"/>
  <c r="AF18" i="3" s="1"/>
  <c r="G21" i="3"/>
  <c r="G20" i="3" s="1"/>
  <c r="G18" i="3" s="1"/>
  <c r="AG103" i="2"/>
  <c r="AE11" i="2"/>
  <c r="AF13" i="3" s="1"/>
  <c r="AG13" i="2"/>
  <c r="J12" i="3"/>
  <c r="J10" i="3" s="1"/>
  <c r="H11" i="2"/>
  <c r="I13" i="3" s="1"/>
  <c r="AI103" i="2"/>
  <c r="AI13" i="2"/>
  <c r="AI14" i="2"/>
  <c r="G11" i="2"/>
  <c r="G10" i="3" l="1"/>
  <c r="H13" i="3"/>
  <c r="H12" i="3" s="1"/>
  <c r="H10" i="3" s="1"/>
  <c r="AH11" i="2"/>
  <c r="L268" i="3"/>
  <c r="AA268" i="3"/>
  <c r="N268" i="3"/>
  <c r="AF268" i="3"/>
  <c r="M10" i="3"/>
  <c r="S10" i="3"/>
  <c r="AG11" i="2"/>
  <c r="I12" i="3"/>
  <c r="I10" i="3" s="1"/>
  <c r="AI11" i="2"/>
  <c r="AF12" i="3"/>
  <c r="AF10" i="3" s="1"/>
</calcChain>
</file>

<file path=xl/sharedStrings.xml><?xml version="1.0" encoding="utf-8"?>
<sst xmlns="http://schemas.openxmlformats.org/spreadsheetml/2006/main" count="2567" uniqueCount="1201">
  <si>
    <t>zł</t>
  </si>
  <si>
    <t>Lp.</t>
  </si>
  <si>
    <t>Nazwa i cel</t>
  </si>
  <si>
    <t>Jednostka odpowiedzialna  lub koordynująca 
program</t>
  </si>
  <si>
    <t xml:space="preserve">Okres realizacji </t>
  </si>
  <si>
    <t>Łączne nakłady finansowe</t>
  </si>
  <si>
    <t>od</t>
  </si>
  <si>
    <t>do</t>
  </si>
  <si>
    <t>1.</t>
  </si>
  <si>
    <t>Wydatki na przedsięwzięcia ogółem (1.1 + 1.2 + 1.3), z tego:</t>
  </si>
  <si>
    <t>1.a.</t>
  </si>
  <si>
    <t>wydatki bieżące</t>
  </si>
  <si>
    <t>1.b.</t>
  </si>
  <si>
    <t>1.1</t>
  </si>
  <si>
    <t>Wydatki na programy, projekty lub zadania związane z programami realizowanymi z udziałem środków, o których mowa w art. 5 ust. 1 pkt. 2 i 3 z dnia 27 sierpnia 2009 r. o finansach publicznych (Dz. U Nr 157, poz. 1240, z późn. zm.), z tego:</t>
  </si>
  <si>
    <t>1.1.1</t>
  </si>
  <si>
    <t>1.1.1.1</t>
  </si>
  <si>
    <t>1.1.1.2</t>
  </si>
  <si>
    <t>1.1.1.4</t>
  </si>
  <si>
    <t>1.1.1.7</t>
  </si>
  <si>
    <t>1.1.1.13</t>
  </si>
  <si>
    <t>1.1.1.14</t>
  </si>
  <si>
    <t>1.1.1.18</t>
  </si>
  <si>
    <t>1.1.1.19</t>
  </si>
  <si>
    <t>1.1.1.20</t>
  </si>
  <si>
    <t>1.1.1.21</t>
  </si>
  <si>
    <t>1.1.1.22</t>
  </si>
  <si>
    <t>1.1.1.24</t>
  </si>
  <si>
    <t>1.1.1.25</t>
  </si>
  <si>
    <t>1.1.1.26</t>
  </si>
  <si>
    <t>1.1.1.27</t>
  </si>
  <si>
    <t>1.1.1.28</t>
  </si>
  <si>
    <t>1.1.1.29</t>
  </si>
  <si>
    <t>1.1.1.30</t>
  </si>
  <si>
    <t>1.1.1.32</t>
  </si>
  <si>
    <t>1.1.1.33</t>
  </si>
  <si>
    <t>1.1.1.35</t>
  </si>
  <si>
    <t>1.1.1.36</t>
  </si>
  <si>
    <t>1.1.1.37</t>
  </si>
  <si>
    <t>1.1.2</t>
  </si>
  <si>
    <t>wydatki majątkowe</t>
  </si>
  <si>
    <t>1.2</t>
  </si>
  <si>
    <t>Wydatki na programy, projekty lub zadania związane z umowami partnerstwa publiczno-prywatnego, z tego:</t>
  </si>
  <si>
    <t>1.2.1</t>
  </si>
  <si>
    <t>1.2.1.1</t>
  </si>
  <si>
    <t>1.3</t>
  </si>
  <si>
    <t>Wydatki na programy, projekty lub zadania pozostałe (inne niż wymienione w pkt. 1.1 i 1.2), z tego: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</si>
  <si>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</si>
  <si>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</si>
  <si>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</si>
  <si>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</si>
  <si>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</si>
  <si>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</si>
  <si>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</si>
  <si>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</si>
  <si>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</si>
  <si>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</si>
  <si>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</si>
  <si>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</si>
  <si>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</si>
  <si>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</si>
  <si>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</si>
  <si>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</si>
  <si>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</si>
  <si>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</si>
  <si>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</si>
  <si>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</si>
  <si>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</si>
  <si>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1.3.1.22</t>
  </si>
  <si>
    <t>1.3.1.23</t>
  </si>
  <si>
    <t>1.3.1.24</t>
  </si>
  <si>
    <t>1.3.1.25</t>
  </si>
  <si>
    <t>1.3.1.26</t>
  </si>
  <si>
    <t>1.3.1.27</t>
  </si>
  <si>
    <t>1.3.1.28</t>
  </si>
  <si>
    <t>1.3.1.29</t>
  </si>
  <si>
    <t>1.3.1.30</t>
  </si>
  <si>
    <t>1.3.1.33</t>
  </si>
  <si>
    <t>1.3.1.34</t>
  </si>
  <si>
    <t>1.3.1.35</t>
  </si>
  <si>
    <t>1.3.1.36</t>
  </si>
  <si>
    <t>1.3.1.37</t>
  </si>
  <si>
    <t>1.3.1.38</t>
  </si>
  <si>
    <t>1.3.1.39</t>
  </si>
  <si>
    <t>1.3.1.42</t>
  </si>
  <si>
    <t>1.3.1.43</t>
  </si>
  <si>
    <t>1.3.1.44</t>
  </si>
  <si>
    <t>1.3.1.45</t>
  </si>
  <si>
    <t>1.3.1.50</t>
  </si>
  <si>
    <t>1.3.1.51</t>
  </si>
  <si>
    <t>1.3.1.53</t>
  </si>
  <si>
    <t>1.3.1.55</t>
  </si>
  <si>
    <t>1.3.1.56</t>
  </si>
  <si>
    <t>1.3.1.57</t>
  </si>
  <si>
    <t>1.3.1.58</t>
  </si>
  <si>
    <t>1.3.1.61</t>
  </si>
  <si>
    <t>1.3.1.64</t>
  </si>
  <si>
    <t>1.3.1.65</t>
  </si>
  <si>
    <t>1.3.1.66</t>
  </si>
  <si>
    <t>1.3.1.67</t>
  </si>
  <si>
    <t>1.3.1.68</t>
  </si>
  <si>
    <t>1.3.1.69</t>
  </si>
  <si>
    <t>1.3.1.71</t>
  </si>
  <si>
    <t>1.3.1.72</t>
  </si>
  <si>
    <t>1.3.1.75</t>
  </si>
  <si>
    <t>1.3.1.78</t>
  </si>
  <si>
    <t>1.3.1.79</t>
  </si>
  <si>
    <t>1.3.1.80</t>
  </si>
  <si>
    <t>1.3.1.81</t>
  </si>
  <si>
    <t>1.3.1.82</t>
  </si>
  <si>
    <t>1.3.1.83</t>
  </si>
  <si>
    <t>1.3.1.85</t>
  </si>
  <si>
    <t>1.3.1.86</t>
  </si>
  <si>
    <t>1.3.1.87</t>
  </si>
  <si>
    <t>1.3.1.88</t>
  </si>
  <si>
    <t>1.3.2</t>
  </si>
  <si>
    <t>1.2.2.1</t>
  </si>
  <si>
    <t>1.2.2</t>
  </si>
  <si>
    <t>Wydział Gospodarki Komunalnej</t>
  </si>
  <si>
    <t xml:space="preserve">Wydział Organizacji i Nadzoru </t>
  </si>
  <si>
    <t>Wydział Edukacji</t>
  </si>
  <si>
    <t xml:space="preserve">Wydział Kultury i Dziedzictwa Narodowego </t>
  </si>
  <si>
    <t>Zarząd Infrastruktury Sportowej</t>
  </si>
  <si>
    <t>Zarząd Budynków Komunalnych</t>
  </si>
  <si>
    <t>Wydział Organizacji i Nadzoru</t>
  </si>
  <si>
    <t xml:space="preserve"> Wydział Geodezji  </t>
  </si>
  <si>
    <t xml:space="preserve">Wydział Bezpieczeństwa i Zarządzania Kryzysowego </t>
  </si>
  <si>
    <t xml:space="preserve">Urząd Miasta Krakowa </t>
  </si>
  <si>
    <t xml:space="preserve">Wydział Podatków i Opłat </t>
  </si>
  <si>
    <r>
      <rPr>
        <b/>
        <sz val="15"/>
        <rFont val="Calibri"/>
        <family val="2"/>
        <charset val="238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wydajności systemu udzielania wsparcia finansowego dla działań związanych z fizyczną likwidacją palenisk węglowych, zgromadzenie wiarygodnych danych dotyczących wpływu systemu transportu na jakość powietrza w Krakowie, ograniczenie negatywnego wpływu systemu transportu na jakość powietrza w Krakowie poprzez wzrost świadomości mieszkańców w zakresie konsekwencji płynących z wyboru zrównoważonych środków transportu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</si>
  <si>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</si>
  <si>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10.2.1 - Kształcenie zawodowe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Kształcenie zawodowe uczniów w branżach: budowlanej, mechanicznej, elektryczno-elektronicznej, turystyczno-gastronomicznej, administracyjno-usługowej i rolniczo-leśnej z ochroną środowiska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</si>
  <si>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szans na zatrudnienie uczniów kształcących się w szkołach zawodowych, poprzez poprawę efektywności kształcenia zawodowego oraz podniesienie u uczniów małopolskich gimnazjów zdolności do podejmowania właściwych decyzji dotyczących dalszej ścieżki edukacyjnej i zawodowej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</si>
  <si>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</t>
    </r>
  </si>
  <si>
    <r>
      <rPr>
        <b/>
        <sz val="15"/>
        <rFont val="Calibri"/>
        <family val="2"/>
        <charset val="238"/>
      </rPr>
      <t>ERASMUS+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pracy placówki oświatowej oraz staże dla uczniów i nauczycieli</t>
    </r>
  </si>
  <si>
    <r>
      <rPr>
        <b/>
        <sz val="15"/>
        <rFont val="Calibri"/>
        <family val="2"/>
        <charset val="238"/>
        <scheme val="minor"/>
      </rPr>
      <t>Utrzymanie i remonty szaletów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 i turystom odwiedzającym Kraków  sprawnie funkcjonujących  szaletów  miejskich z zachowaniem warunków czystości i higieny na wysokim standardzie</t>
    </r>
  </si>
  <si>
    <r>
      <rPr>
        <b/>
        <sz val="15"/>
        <rFont val="Calibri"/>
        <family val="2"/>
        <charset val="238"/>
        <scheme val="minor"/>
      </rPr>
      <t>Utrzymanie i remonty fontann, pitników, brodzików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Całoroczne utrzymanie urządzeń wodnych zlokalizowanych na terenie Miasta Krakowa</t>
    </r>
  </si>
  <si>
    <r>
      <rPr>
        <b/>
        <sz val="15"/>
        <rFont val="Calibri"/>
        <family val="2"/>
        <charset val="238"/>
        <scheme val="minor"/>
      </rPr>
      <t>Utrzymanie, remonty  obiektów inżynierskich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pieszego, zagwarantowanie właściwych warunków przejezdności przez obiekty inżynierskie</t>
    </r>
  </si>
  <si>
    <r>
      <rPr>
        <b/>
        <sz val="15"/>
        <rFont val="Calibri"/>
        <family val="2"/>
        <charset val="238"/>
        <scheme val="minor"/>
      </rPr>
      <t>Utrzymanie elementów systemu odwodnienia oraz zaopatrzenia magazynu przeciwpowodziowego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systemu odwodnienia Miasta Krakowa</t>
    </r>
  </si>
  <si>
    <r>
      <rPr>
        <b/>
        <sz val="15"/>
        <rFont val="Calibri"/>
        <family val="2"/>
        <charset val="238"/>
        <scheme val="minor"/>
      </rPr>
      <t>Utrzymanie i remonty dróg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i bezpieczeństwa ruchu drogowego i pieszego</t>
    </r>
  </si>
  <si>
    <r>
      <rPr>
        <b/>
        <sz val="15"/>
        <rFont val="Calibri"/>
        <family val="2"/>
        <charset val="238"/>
        <scheme val="minor"/>
      </rPr>
      <t xml:space="preserve">Utrzymanie stałej aktualności tablic z nazwami ulic i placów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w stałej aktualności  tablic z nazwami ulic i placów</t>
    </r>
  </si>
  <si>
    <r>
      <rPr>
        <b/>
        <sz val="15"/>
        <rFont val="Calibri"/>
        <family val="2"/>
        <charset val="238"/>
        <scheme val="minor"/>
      </rPr>
      <t>Utrzymanie infrastruktury komunikacji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Zagwarantowanie ciągłości i bezpieczeństwa komunikacji tramwajowej</t>
    </r>
  </si>
  <si>
    <r>
      <rPr>
        <b/>
        <sz val="15"/>
        <rFont val="Calibri"/>
        <family val="2"/>
        <charset val="238"/>
        <scheme val="minor"/>
      </rPr>
      <t>Oświetlenie uliczne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gminy, poprawa bezpieczeństwa ruchu drogowego i komfortu życia mieszkańców w zakresie oświetlenia ulicznego na terenie Miasta Krakowa</t>
    </r>
  </si>
  <si>
    <r>
      <rPr>
        <b/>
        <sz val="15"/>
        <rFont val="Calibri"/>
        <family val="2"/>
        <charset val="238"/>
        <scheme val="minor"/>
      </rPr>
      <t>Zabezpieczenie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utrzymanie w wymaganym standardzie urządzeń bezpieczeństwa ruchu drogowego, utrzymanie w ciągłej sprawności sygnalizacji świetlnych i urządzeń systemu UTCS oraz TTSS na terenie Miasta Krakowa</t>
    </r>
  </si>
  <si>
    <r>
      <rPr>
        <b/>
        <sz val="15"/>
        <rFont val="Calibri"/>
        <family val="2"/>
        <charset val="238"/>
        <scheme val="minor"/>
      </rPr>
      <t>Utrzymanie czystości i porządku na terenie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czystości i porządku na terenie GMK</t>
    </r>
  </si>
  <si>
    <r>
      <rPr>
        <b/>
        <sz val="15"/>
        <rFont val="Calibri"/>
        <family val="2"/>
        <charset val="238"/>
        <scheme val="minor"/>
      </rPr>
      <t>Zintegrowany system gospodarowania odpadami komunalnymi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Wprowadzenie i rozwój zintegrowanego systemu gospodarowania odpadami komunalnymi na terenie Gminy Miejskiej Kraków zgodnie z wymogami znowelizowanej ustawy z dnia 13 września 1996 r. o utrzymaniu czystości i porządku w gminach</t>
    </r>
  </si>
  <si>
    <r>
      <rPr>
        <b/>
        <sz val="15"/>
        <rFont val="Calibri"/>
        <family val="2"/>
        <charset val="238"/>
        <scheme val="minor"/>
      </rPr>
      <t>Opracowanie miejscowych planów zagospodarowania przestrzennego Gminy Miejskiej Kraków oraz innych opracowań niezbędnych do sporządzania planów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trwałego procesu zrównoważonego rozwoju i stworzenie podstaw zasad kształtowania ładu przestrzennego</t>
    </r>
  </si>
  <si>
    <r>
      <rPr>
        <b/>
        <sz val="15"/>
        <rFont val="Calibri"/>
        <family val="2"/>
        <charset val="238"/>
        <scheme val="minor"/>
      </rPr>
      <t>Przeprowadzenie przez biegłego rewidenta badania rocznych sprawozdań finansowych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Uzyskanie pisemnej opinii wraz z raportem z badania sprawozdania finansowego</t>
    </r>
  </si>
  <si>
    <r>
      <rPr>
        <b/>
        <sz val="15"/>
        <rFont val="Calibri"/>
        <family val="2"/>
        <charset val="238"/>
        <scheme val="minor"/>
      </rPr>
      <t>Audyty zewnętrzne zgodności z normą ISO 9001 i ISO 27001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certyfikatu ISO 9001 i ISO 27001, nadzór nad systemem zarządzania jakością i systemem zarządzania bezpieczeństwem informacji</t>
    </r>
  </si>
  <si>
    <r>
      <rPr>
        <b/>
        <sz val="15"/>
        <rFont val="Calibri"/>
        <family val="2"/>
        <charset val="238"/>
        <scheme val="minor"/>
      </rPr>
      <t>Zapewnienie opieki w pieczy zastępczej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opieki dzieciom jej pozbawionym</t>
    </r>
  </si>
  <si>
    <r>
      <rPr>
        <b/>
        <sz val="15"/>
        <rFont val="Calibri"/>
        <family val="2"/>
        <charset val="238"/>
        <scheme val="minor"/>
      </rPr>
      <t>Przewóz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osobom niepełnosprawnym, w tym w szczególności poruszającym się na wózkach inwalidzkich możliwości przemieszczania się, m.in. na rehabilitację, do pracy, do placówek kulturalnych</t>
    </r>
  </si>
  <si>
    <r>
      <rPr>
        <b/>
        <sz val="15"/>
        <rFont val="Calibri"/>
        <family val="2"/>
        <charset val="238"/>
        <scheme val="minor"/>
      </rPr>
      <t>Wsparcie z zakresu pomocy społecznej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dostępu do skutecznej pomocy w formie wsparcia o charakterze materialnym ograniczającej zasięg i głębokość ubóstwa</t>
    </r>
  </si>
  <si>
    <r>
      <rPr>
        <b/>
        <sz val="15"/>
        <rFont val="Calibri"/>
        <family val="2"/>
        <charset val="238"/>
        <scheme val="minor"/>
      </rPr>
      <t>Obsługa Krakowskiej Karty Rodzinnej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Zakup i personalizacja kart Krakowskiej Karty Rodzinnej oraz asysta techniczna i modyfikacja aplikacji do obsługi KKR</t>
    </r>
  </si>
  <si>
    <r>
      <rPr>
        <b/>
        <sz val="15"/>
        <rFont val="Calibri"/>
        <family val="2"/>
        <charset val="238"/>
        <scheme val="minor"/>
      </rPr>
      <t xml:space="preserve">Realizacja zadań w zakresie kultury fizycznej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Popularyzacja sportu wśród mieszkańców Krakowa oraz właściwe wykorzystanie potencjału zarządzanych obiektów sportowych, zarządzanie, utrzymanie bazy sportowej oraz organizacja imprez sportowo-rekreacyjnych</t>
    </r>
  </si>
  <si>
    <r>
      <rPr>
        <b/>
        <sz val="15"/>
        <rFont val="Calibri"/>
        <family val="2"/>
        <charset val="238"/>
        <scheme val="minor"/>
      </rPr>
      <t xml:space="preserve">Stwierdzenie zgonu osób zmarłych oraz transport zwłok z miejsc publicznych w granicach administracyjnych Miasta Krakowa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Ustalenie przyczyny zgonu w Zakładzie Medycyny Sądowej zgodnie z art. 13 Ustawy o cmentarzach i chowaniu zmarłych z dnia 31.01.1959 r.</t>
    </r>
  </si>
  <si>
    <r>
      <rPr>
        <b/>
        <sz val="15"/>
        <rFont val="Calibri"/>
        <family val="2"/>
        <charset val="238"/>
        <scheme val="minor"/>
      </rPr>
      <t>Opracowanie Programów i innych dokumentów z zakresu ochrony środowiska i gospodarki wodnej oraz podejmowanie innych działań w tym zakresie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innych zadań z zakresu ochrony środowiska i gospodarki wodnej</t>
    </r>
  </si>
  <si>
    <r>
      <rPr>
        <b/>
        <sz val="15"/>
        <rFont val="Calibri"/>
        <family val="2"/>
        <charset val="238"/>
        <scheme val="minor"/>
      </rPr>
      <t>Utrzymanie i konserwacja zieleni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zapewnienie utrzymania wszystkich rodzajów obiektów przyrodniczych, składających się na całość miejskich terenów zieleni</t>
    </r>
  </si>
  <si>
    <r>
      <rPr>
        <b/>
        <sz val="15"/>
        <rFont val="Calibri"/>
        <family val="2"/>
        <charset val="238"/>
        <scheme val="minor"/>
      </rPr>
      <t>Zabezpieczenie budynków inwentarskich na potrzeby ewakuowanych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odpowiednich pomieszczeń do przetrzymywania ewakuowanych zwierząt z terenu Gminy Miejskiej Kraków</t>
    </r>
  </si>
  <si>
    <r>
      <rPr>
        <b/>
        <sz val="15"/>
        <rFont val="Calibri"/>
        <family val="2"/>
        <charset val="238"/>
        <scheme val="minor"/>
      </rPr>
      <t xml:space="preserve">Prowadzenie Schroniska dla Bezdomnych Zwierząt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Schroniska, prowadzenie działalności ochronnej przed zwierzętami, wyłapywanie zwierząt z terenu Gminy, przyjmowanie zwierząt zabłąkanych oraz zwierząt odebranych właścicielom lub opiekunom w trybie przepisów ustawy</t>
    </r>
  </si>
  <si>
    <r>
      <rPr>
        <b/>
        <sz val="15"/>
        <rFont val="Calibri"/>
        <family val="2"/>
        <charset val="238"/>
        <scheme val="minor"/>
      </rPr>
      <t>Utrzymanie domeny internetowej ue.krakow.pl oraz ppp.krakow.pl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ciągłości utrzymania ww. domen jako narzędzia promocji dla projektów współfinansowanych ze środków bezzwrotnych</t>
    </r>
  </si>
  <si>
    <r>
      <rPr>
        <b/>
        <sz val="15"/>
        <rFont val="Calibri"/>
        <family val="2"/>
        <charset val="238"/>
        <scheme val="minor"/>
      </rPr>
      <t>Dekoracja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mieszkańcom i turystom odwiedzającym Kraków dekorację Miasta Krakowa z okazji uroczystości, świąt, wizyt i imprez okolicznościowych, z wykorzystaniem nowoczesnych materiałów i technologii dostępnych na rynku, służących podniesieniu walorów wizualnych i estetycznych</t>
    </r>
  </si>
  <si>
    <r>
      <rPr>
        <b/>
        <sz val="15"/>
        <rFont val="Calibri"/>
        <family val="2"/>
        <charset val="238"/>
        <scheme val="minor"/>
      </rPr>
      <t>Program zadań bieżących dzielnic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standardu życia mieszkańców</t>
    </r>
  </si>
  <si>
    <r>
      <rPr>
        <b/>
        <sz val="15"/>
        <rFont val="Calibri"/>
        <family val="2"/>
        <charset val="238"/>
        <scheme val="minor"/>
      </rPr>
      <t>Redakcja, druk, kolportaż gazetek dzielnicowych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Komunikacja z mieszkańcami</t>
    </r>
  </si>
  <si>
    <r>
      <rPr>
        <b/>
        <sz val="15"/>
        <rFont val="Calibri"/>
        <family val="2"/>
        <charset val="238"/>
        <scheme val="minor"/>
      </rPr>
      <t>Przygotowanie i doręczanie przesyłek wymiarowych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Doręczenie podatnikom decyzji wymiarowych w podatku od nieruchomości i podatku rolnym</t>
    </r>
  </si>
  <si>
    <r>
      <rPr>
        <b/>
        <sz val="15"/>
        <rFont val="Calibri"/>
        <family val="2"/>
        <charset val="238"/>
        <scheme val="minor"/>
      </rPr>
      <t>Administrowanie Techniczne i Hosting Systemu Biuletynu Informacji Publicznej Miasta Krakowa oraz Systemu Internetowego Serwisu Informacyjnego Urzędu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świadczonych przez UMK</t>
    </r>
  </si>
  <si>
    <r>
      <rPr>
        <b/>
        <sz val="15"/>
        <rFont val="Calibri"/>
        <family val="2"/>
        <charset val="238"/>
        <scheme val="minor"/>
      </rPr>
      <t>Udzielanie nieodpłatnej pomocy prawnej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na terenie Gminy Miejskiej Kraków punktów nieodpłatnej pomocy prawnej dla uprawnionych osób</t>
    </r>
  </si>
  <si>
    <r>
      <rPr>
        <b/>
        <sz val="15"/>
        <rFont val="Calibri"/>
        <family val="2"/>
        <charset val="238"/>
        <scheme val="minor"/>
      </rPr>
      <t>Realizacja zadań związanych z Programem Młody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Aktywizacja społeczna młodzieży</t>
    </r>
  </si>
  <si>
    <r>
      <rPr>
        <b/>
        <sz val="15"/>
        <rFont val="Calibri"/>
        <family val="2"/>
        <charset val="238"/>
        <scheme val="minor"/>
      </rPr>
      <t>Budżet obywatelski ogólnomiejski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przez Urząd Miasta Krakowa projektów wyłonionych w ramach budżetu obywatelskiego ogólnomiejskiego</t>
    </r>
  </si>
  <si>
    <r>
      <rPr>
        <b/>
        <sz val="15"/>
        <rFont val="Calibri"/>
        <family val="2"/>
        <charset val="238"/>
        <scheme val="minor"/>
      </rPr>
      <t>Doradztwo podatkowe w zakresie podatku VAT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podatkowa VAT w Gminie Miejskiej Kraków</t>
    </r>
  </si>
  <si>
    <r>
      <rPr>
        <b/>
        <sz val="15"/>
        <rFont val="Calibri"/>
        <family val="2"/>
        <charset val="238"/>
        <scheme val="minor"/>
      </rPr>
      <t>Refundacja kosztów zatrudnienia zaproszonych rodzin repatriantów zgodnie z Ustawą o repatriacji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pracy zaproszonym repatriantom</t>
    </r>
  </si>
  <si>
    <r>
      <rPr>
        <b/>
        <sz val="15"/>
        <rFont val="Calibri"/>
        <family val="2"/>
        <charset val="238"/>
        <scheme val="minor"/>
      </rPr>
      <t>Zintegrowany system monitorowania danych przestrzennych dla poprawy jakości powietrza w Krakowie oraz działania w ramach Funduszu Współpracy Dwustronnej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władz, w zakresie których znajdują się kompetencje dotyczące środowiska w relacji do zintegrowanego planowania i kontroli</t>
    </r>
  </si>
  <si>
    <r>
      <t xml:space="preserve">Utrzymanie i rozwój Zintegrowanego Systemu Zarządzania w tym systemu STRADOM
</t>
    </r>
    <r>
      <rPr>
        <sz val="12"/>
        <rFont val="Calibri"/>
        <family val="2"/>
        <charset val="238"/>
        <scheme val="minor"/>
      </rPr>
      <t>Cel: Utrzymanie strony internetowej dotyczącej Konferencji zamykającej projekt MJUP</t>
    </r>
  </si>
  <si>
    <r>
      <t xml:space="preserve">Program Elektroniczna Komunikacja i Obsługa w UMK
</t>
    </r>
    <r>
      <rPr>
        <sz val="12"/>
        <rFont val="Calibri"/>
        <family val="2"/>
        <charset val="238"/>
        <scheme val="minor"/>
      </rPr>
      <t>Cel: Skoordynowanie prac mających na celu wdrożenie modelu docelowego dla elektronicznej komunikacji i obsługi w UMK</t>
    </r>
  </si>
  <si>
    <r>
      <rPr>
        <b/>
        <sz val="15"/>
        <rFont val="Calibri"/>
        <family val="2"/>
        <charset val="238"/>
        <scheme val="minor"/>
      </rPr>
      <t>Utrzymanie budynków UMK w formule partnerstwa publiczno-prywatnego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obsługi mieszkańców i inwestorów</t>
    </r>
  </si>
  <si>
    <t>Wydział Obsługi 
Urzędu</t>
  </si>
  <si>
    <t>Limity wydatków w poszczególnych latach</t>
  </si>
  <si>
    <t>1.3.2.1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</si>
  <si>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</si>
  <si>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</si>
  <si>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</si>
  <si>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</si>
  <si>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</si>
  <si>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</si>
  <si>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</si>
  <si>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</si>
  <si>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</si>
  <si>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</si>
  <si>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</si>
  <si>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>1.3.2.13</t>
  </si>
  <si>
    <t>1.3.2.14</t>
  </si>
  <si>
    <t>1.3.2.15</t>
  </si>
  <si>
    <t>1.3.2.16</t>
  </si>
  <si>
    <t>1.3.2.17</t>
  </si>
  <si>
    <t>1.3.2.18</t>
  </si>
  <si>
    <t>1.3.2.19</t>
  </si>
  <si>
    <t>1.3.2.20</t>
  </si>
  <si>
    <t>1.3.2.21</t>
  </si>
  <si>
    <t>1.3.2.22</t>
  </si>
  <si>
    <t>1.3.2.23</t>
  </si>
  <si>
    <t>1.3.2.24</t>
  </si>
  <si>
    <t>1.3.2.25</t>
  </si>
  <si>
    <t>1.3.2.26</t>
  </si>
  <si>
    <t>1.3.2.27</t>
  </si>
  <si>
    <t>1.3.2.28</t>
  </si>
  <si>
    <t>1.3.2.29</t>
  </si>
  <si>
    <t>1.3.2.30</t>
  </si>
  <si>
    <t>1.3.2.31</t>
  </si>
  <si>
    <t>1.3.2.32</t>
  </si>
  <si>
    <t>1.3.2.33</t>
  </si>
  <si>
    <t>1.3.2.34</t>
  </si>
  <si>
    <t>1.3.2.35</t>
  </si>
  <si>
    <t>1.3.2.36</t>
  </si>
  <si>
    <t>1.3.2.37</t>
  </si>
  <si>
    <t>1.3.2.38</t>
  </si>
  <si>
    <t>1.3.2.39</t>
  </si>
  <si>
    <t>1.3.2.40</t>
  </si>
  <si>
    <t>1.3.2.41</t>
  </si>
  <si>
    <t>1.3.2.42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</si>
  <si>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</si>
  <si>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</si>
  <si>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</si>
  <si>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</si>
  <si>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</si>
  <si>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</si>
  <si>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</si>
  <si>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</si>
  <si>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</si>
  <si>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</si>
  <si>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</si>
  <si>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1.3.2.54</t>
  </si>
  <si>
    <t>1.3.2.55</t>
  </si>
  <si>
    <t>1.3.2.56</t>
  </si>
  <si>
    <t>1.3.2.57</t>
  </si>
  <si>
    <t>1.3.2.58</t>
  </si>
  <si>
    <t>1.3.2.59</t>
  </si>
  <si>
    <t>1.3.2.60</t>
  </si>
  <si>
    <t>1.3.2.61</t>
  </si>
  <si>
    <t>1.3.2.62</t>
  </si>
  <si>
    <t>1.3.2.63</t>
  </si>
  <si>
    <t>1.3.2.64</t>
  </si>
  <si>
    <t>1.3.2.65</t>
  </si>
  <si>
    <t>1.3.2.66</t>
  </si>
  <si>
    <t>1.3.2.67</t>
  </si>
  <si>
    <t>1.3.2.68</t>
  </si>
  <si>
    <t>1.3.2.69</t>
  </si>
  <si>
    <t>1.3.2.70</t>
  </si>
  <si>
    <t>1.3.2.71</t>
  </si>
  <si>
    <t>1.3.2.72</t>
  </si>
  <si>
    <t>1.3.2.73</t>
  </si>
  <si>
    <t>1.3.2.74</t>
  </si>
  <si>
    <t>1.3.2.75</t>
  </si>
  <si>
    <t>1.3.2.76</t>
  </si>
  <si>
    <t>1.3.2.77</t>
  </si>
  <si>
    <t>1.3.2.78</t>
  </si>
  <si>
    <t>1.3.2.79</t>
  </si>
  <si>
    <t>1.3.2.80</t>
  </si>
  <si>
    <t>1.3.2.81</t>
  </si>
  <si>
    <t>1.3.2.82</t>
  </si>
  <si>
    <t>1.3.2.83</t>
  </si>
  <si>
    <t>1.3.2.84</t>
  </si>
  <si>
    <t>1.3.2.85</t>
  </si>
  <si>
    <t>1.3.2.86</t>
  </si>
  <si>
    <t>1.3.2.87</t>
  </si>
  <si>
    <t>1.3.2.88</t>
  </si>
  <si>
    <t>1.3.2.89</t>
  </si>
  <si>
    <t>1.3.2.90</t>
  </si>
  <si>
    <t>1.3.2.91</t>
  </si>
  <si>
    <t>1.3.2.92</t>
  </si>
  <si>
    <t>1.3.2.93</t>
  </si>
  <si>
    <t>1.3.2.94</t>
  </si>
  <si>
    <t>1.3.2.95</t>
  </si>
  <si>
    <t>1.3.2.96</t>
  </si>
  <si>
    <t>1.3.2.97</t>
  </si>
  <si>
    <t>1.3.2.98</t>
  </si>
  <si>
    <t>1.3.2.99</t>
  </si>
  <si>
    <t>1.3.2.100</t>
  </si>
  <si>
    <t>1.3.2.101</t>
  </si>
  <si>
    <t>1.3.2.102</t>
  </si>
  <si>
    <t>1.3.2.103</t>
  </si>
  <si>
    <t>1.3.2.104</t>
  </si>
  <si>
    <t>1.3.2.105</t>
  </si>
  <si>
    <t>1.3.2.106</t>
  </si>
  <si>
    <t>1.3.2.107</t>
  </si>
  <si>
    <t>1.3.2.108</t>
  </si>
  <si>
    <t>1.3.2.109</t>
  </si>
  <si>
    <t>1.3.2.110</t>
  </si>
  <si>
    <t>1.3.2.111</t>
  </si>
  <si>
    <t>1.3.2.112</t>
  </si>
  <si>
    <t>1.3.2.113</t>
  </si>
  <si>
    <t>1.3.2.114</t>
  </si>
  <si>
    <t>1.3.2.115</t>
  </si>
  <si>
    <t>1.3.2.116</t>
  </si>
  <si>
    <t>1.3.2.117</t>
  </si>
  <si>
    <t>1.3.2.118</t>
  </si>
  <si>
    <t>1.3.2.119</t>
  </si>
  <si>
    <t>1.3.2.120</t>
  </si>
  <si>
    <t>1.3.2.121</t>
  </si>
  <si>
    <t>1.3.2.122</t>
  </si>
  <si>
    <t>1.3.2.123</t>
  </si>
  <si>
    <t>1.3.2.124</t>
  </si>
  <si>
    <t>1.3.2.125</t>
  </si>
  <si>
    <t>1.3.2.126</t>
  </si>
  <si>
    <t>1.3.2.127</t>
  </si>
  <si>
    <t>1.3.2.128</t>
  </si>
  <si>
    <t>1.3.2.129</t>
  </si>
  <si>
    <t>1.3.2.130</t>
  </si>
  <si>
    <t>1.3.2.131</t>
  </si>
  <si>
    <t>1.3.2.132</t>
  </si>
  <si>
    <t>1.3.2.133</t>
  </si>
  <si>
    <t>1.3.2.134</t>
  </si>
  <si>
    <t>1.3.2.135</t>
  </si>
  <si>
    <t>1.3.2.136</t>
  </si>
  <si>
    <t>1.3.2.137</t>
  </si>
  <si>
    <t>1.3.2.138</t>
  </si>
  <si>
    <t>1.3.2.139</t>
  </si>
  <si>
    <t>1.3.2.140</t>
  </si>
  <si>
    <t>1.3.2.141</t>
  </si>
  <si>
    <t>1.3.2.142</t>
  </si>
  <si>
    <t>1.3.2.143</t>
  </si>
  <si>
    <t>1.3.2.144</t>
  </si>
  <si>
    <t>1.3.2.145</t>
  </si>
  <si>
    <t>1.3.2.146</t>
  </si>
  <si>
    <t>1.3.2.147</t>
  </si>
  <si>
    <t>1.3.2.148</t>
  </si>
  <si>
    <t>1.3.2.149</t>
  </si>
  <si>
    <t>1.3.2.150</t>
  </si>
  <si>
    <t>1.3.2.151</t>
  </si>
  <si>
    <t>1.3.2.152</t>
  </si>
  <si>
    <t>1.3.2.153</t>
  </si>
  <si>
    <t>1.3.2.154</t>
  </si>
  <si>
    <t>1.3.2.155</t>
  </si>
  <si>
    <t>1.3.2.156</t>
  </si>
  <si>
    <t>1.3.2.157</t>
  </si>
  <si>
    <t>1.3.2.158</t>
  </si>
  <si>
    <t>1.3.2.159</t>
  </si>
  <si>
    <t>1.3.2.160</t>
  </si>
  <si>
    <t>1.3.2.161</t>
  </si>
  <si>
    <t>1.3.2.162</t>
  </si>
  <si>
    <t>1.3.2.163</t>
  </si>
  <si>
    <t>1.3.2.164</t>
  </si>
  <si>
    <t>1.3.2.165</t>
  </si>
  <si>
    <t>1.3.2.166</t>
  </si>
  <si>
    <t>1.3.2.167</t>
  </si>
  <si>
    <t>1.3.2.168</t>
  </si>
  <si>
    <t>1.3.2.169</t>
  </si>
  <si>
    <t>1.3.2.170</t>
  </si>
  <si>
    <t>1.3.2.171</t>
  </si>
  <si>
    <t>1.3.2.172</t>
  </si>
  <si>
    <t>1.3.2.173</t>
  </si>
  <si>
    <t>1.3.2.174</t>
  </si>
  <si>
    <t>1.3.2.175</t>
  </si>
  <si>
    <t>1.3.2.176</t>
  </si>
  <si>
    <t>1.3.2.177</t>
  </si>
  <si>
    <t>1.3.2.178</t>
  </si>
  <si>
    <t>1.3.2.179</t>
  </si>
  <si>
    <t>1.3.2.180</t>
  </si>
  <si>
    <t>1.3.2.181</t>
  </si>
  <si>
    <t>1.3.2.182</t>
  </si>
  <si>
    <t>1.3.2.183</t>
  </si>
  <si>
    <t>1.3.2.184</t>
  </si>
  <si>
    <t>1.3.2.185</t>
  </si>
  <si>
    <t>1.3.2.186</t>
  </si>
  <si>
    <t>1.3.2.187</t>
  </si>
  <si>
    <t>1.3.2.188</t>
  </si>
  <si>
    <t>1.3.2.189</t>
  </si>
  <si>
    <t>1.3.2.190</t>
  </si>
  <si>
    <t>1.3.2.191</t>
  </si>
  <si>
    <t>1.3.2.192</t>
  </si>
  <si>
    <t>1.3.2.193</t>
  </si>
  <si>
    <t>1.3.2.194</t>
  </si>
  <si>
    <t>1.3.2.195</t>
  </si>
  <si>
    <t>1.3.2.196</t>
  </si>
  <si>
    <t>1.3.2.197</t>
  </si>
  <si>
    <t>1.3.2.198</t>
  </si>
  <si>
    <t>1.3.2.199</t>
  </si>
  <si>
    <t>1.3.2.200</t>
  </si>
  <si>
    <t>1.3.2.201</t>
  </si>
  <si>
    <t>1.3.2.202</t>
  </si>
  <si>
    <t>1.3.2.203</t>
  </si>
  <si>
    <t>1.3.2.204</t>
  </si>
  <si>
    <t>1.3.2.205</t>
  </si>
  <si>
    <r>
      <t xml:space="preserve">Monitoring zaopatrzenia w media
</t>
    </r>
    <r>
      <rPr>
        <sz val="12"/>
        <rFont val="Calibri"/>
        <family val="2"/>
        <charset val="238"/>
        <scheme val="minor"/>
      </rPr>
      <t>Cel: Utrzymanie hydrantów do zaopatrzenia w wodę w stałej gotowości</t>
    </r>
  </si>
  <si>
    <t xml:space="preserve">Wydział Kształtowania 
Środowiska </t>
  </si>
  <si>
    <t>Zarząd Zieleni 
Miejskiej</t>
  </si>
  <si>
    <t xml:space="preserve">Wydział 
Mieszkalnictwa </t>
  </si>
  <si>
    <t>WYKAZ  PRZEDSIĘWZIĘĆ  WIELOLETNICH  MIASTA  KRAKOWA</t>
  </si>
  <si>
    <t>Limit 
zobowiązań</t>
  </si>
  <si>
    <r>
      <rPr>
        <b/>
        <sz val="15"/>
        <rFont val="Calibri"/>
        <family val="2"/>
        <charset val="238"/>
        <scheme val="minor"/>
      </rPr>
      <t>Projekt zintegrowany LIFE w zakresie wdrażania Programu ochrony powietrza dla województwa małopolskiego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</rPr>
      <t>Cel: Zwiększenie wydajności systemu udzielania wsparcia finansowego dla działań związanych z fizyczną likwidacją palenisk węglowych</t>
    </r>
  </si>
  <si>
    <t xml:space="preserve">Wydział Budżetu 
Miasta </t>
  </si>
  <si>
    <t>Miejski Ośrodek 
Pomocy Społecznej</t>
  </si>
  <si>
    <t>Wydział Organizacji 
i Nadzoru</t>
  </si>
  <si>
    <t>Miejskie Centrum Obsługi Oświaty</t>
  </si>
  <si>
    <t>przed zmianą</t>
  </si>
  <si>
    <t>zmiana</t>
  </si>
  <si>
    <t>po zmianie</t>
  </si>
  <si>
    <t>1.b</t>
  </si>
  <si>
    <t>Wydatki na programy, projekty lub zadania związane z programami realizowanymi 
z udziałem środków, o których mowa w art. 5 ust. 1 pkt. 2 i 3 z dnia 27 sierpnia 2009 r. o finansach publicznych (Dz. U Nr 157, poz. 1240, z późn. zm.), z tego:</t>
  </si>
  <si>
    <t xml:space="preserve">WYKAZ  PRZEDSIĘWZIĘĆ  WIELOLETNICH  MIASTA  KRAKOWA  -  ZMIANY </t>
  </si>
  <si>
    <t>Łączne nakłady 
finansowe</t>
  </si>
  <si>
    <t>Jednostka 
odpowiedzialna lub koordynująca program</t>
  </si>
  <si>
    <t>Łączny limit wydatków</t>
  </si>
  <si>
    <t>Informacja o poprawnej kwocie limu zobowiązań</t>
  </si>
  <si>
    <t>1.3.1.89</t>
  </si>
  <si>
    <r>
      <t xml:space="preserve">Karta Krakowska
</t>
    </r>
    <r>
      <rPr>
        <sz val="12"/>
        <rFont val="Calibri"/>
        <family val="2"/>
        <charset val="238"/>
        <scheme val="minor"/>
      </rPr>
      <t>Cel: Zwiększenie atrakcyjności Miasta dla obecnych i przyszłych mieszkańców poprzez udostępnienie systemu zniżek, ulg, preferencji i uprawnień</t>
    </r>
  </si>
  <si>
    <t>Kontrola limitów</t>
  </si>
  <si>
    <t>Wydział ds. Jakości Powietrza</t>
  </si>
  <si>
    <t>1.3.1.90</t>
  </si>
  <si>
    <r>
      <rPr>
        <b/>
        <sz val="15"/>
        <rFont val="Calibri"/>
        <family val="2"/>
        <charset val="238"/>
        <scheme val="minor"/>
      </rPr>
      <t>Działania zmierzające do poprawy jakości powietrza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działań zmierzających do poprawy jakości powietrza</t>
    </r>
  </si>
  <si>
    <r>
      <rPr>
        <b/>
        <sz val="15"/>
        <rFont val="Calibri"/>
        <family val="2"/>
        <charset val="238"/>
        <scheme val="minor"/>
      </rPr>
      <t>Planowanie gospodarki niskoemisyjnej, energetyki i infrastruktury komunalnej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gospodarki niskoemisyjnej, energetycznej i infrastruktury komunalnej</t>
    </r>
  </si>
  <si>
    <r>
      <t xml:space="preserve">
</t>
    </r>
    <r>
      <rPr>
        <sz val="12"/>
        <rFont val="Calibri"/>
        <family val="2"/>
        <charset val="238"/>
        <scheme val="minor"/>
      </rPr>
      <t xml:space="preserve">Cel: </t>
    </r>
  </si>
  <si>
    <t>1.1.1.38</t>
  </si>
  <si>
    <t>1.1.1.39</t>
  </si>
  <si>
    <t>1.1.1.40</t>
  </si>
  <si>
    <t>1.1.1.42</t>
  </si>
  <si>
    <r>
      <rPr>
        <b/>
        <sz val="15"/>
        <rFont val="Calibri"/>
        <family val="2"/>
        <charset val="238"/>
        <scheme val="minor"/>
      </rPr>
      <t xml:space="preserve">
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</t>
    </r>
  </si>
  <si>
    <t>1.1.1.43</t>
  </si>
  <si>
    <t>1.1.1.45</t>
  </si>
  <si>
    <t>1.1.1.46</t>
  </si>
  <si>
    <t>1.1.1.47</t>
  </si>
  <si>
    <t>1.1.1.48</t>
  </si>
  <si>
    <t>1.3.1.91</t>
  </si>
  <si>
    <t>1.3.1.94</t>
  </si>
  <si>
    <t>1.3.1.95</t>
  </si>
  <si>
    <t>1.3.1.96</t>
  </si>
  <si>
    <t>Załącznik Nr 2
do autopoprawki Prezydenta Miasta Krakowa 
stanowiącej załącznik do
Zarządzenia Nr 
z dnia</t>
  </si>
  <si>
    <t>Miejskie Centrum Profilaktyki Uzależnień</t>
  </si>
  <si>
    <t>Zarząd Zieleni Miejskiej</t>
  </si>
  <si>
    <t>1.1.1.41</t>
  </si>
  <si>
    <r>
      <rPr>
        <b/>
        <sz val="15"/>
        <rFont val="Calibri"/>
        <family val="2"/>
        <charset val="238"/>
        <scheme val="minor"/>
      </rPr>
      <t>RPOWM - Poddziałanie 9.1.1 - Aktywni zawodowo - Aktywni społecznie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funkcjonowania społecznego i przybliżenie do rynku pracy osób ze szczególnymi deficytami psychicznymi, społecznymi, zdrowotnymi, zamieszkałych w Krakowie.</t>
    </r>
  </si>
  <si>
    <r>
      <rPr>
        <b/>
        <sz val="15"/>
        <rFont val="Calibri"/>
        <family val="2"/>
        <charset val="238"/>
        <scheme val="minor"/>
      </rPr>
      <t>Life Urbangreen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</si>
  <si>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t>Zarząd Inwestycji Miejskich</t>
  </si>
  <si>
    <t>Zarząd Dróg Miasta Krakowa</t>
  </si>
  <si>
    <r>
      <rPr>
        <b/>
        <sz val="15"/>
        <rFont val="Calibri"/>
        <family val="2"/>
        <charset val="238"/>
        <scheme val="minor"/>
      </rPr>
      <t>Elektromobilność w Gminie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i jakości powietrza poprzez wprowadzenie taboru zeroemisyjnego.</t>
    </r>
  </si>
  <si>
    <t>Straż Miejska Miasta Krakowa</t>
  </si>
  <si>
    <r>
      <rPr>
        <b/>
        <sz val="15"/>
        <rFont val="Calibri"/>
        <family val="2"/>
        <charset val="238"/>
        <scheme val="minor"/>
      </rPr>
      <t>Współprowadzenie i zarządzanie instytucjami kultury oraz realizacja zadań o charakterze festiwalowym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środków na współprowadzenie i zarządzanie instytucjami kultury oraz realizację zadań o charakterze festiwalowym.</t>
    </r>
  </si>
  <si>
    <r>
      <t xml:space="preserve">Realizacja zadań związanych z tworzeniem i funkcjonowaniem parków kulturowych
</t>
    </r>
    <r>
      <rPr>
        <sz val="12"/>
        <rFont val="Calibri"/>
        <family val="2"/>
        <charset val="238"/>
        <scheme val="minor"/>
      </rPr>
      <t>Cel: Tworzenie parków kulturowych i zapewnienie ich funkcjonowania.</t>
    </r>
  </si>
  <si>
    <r>
      <rPr>
        <b/>
        <sz val="15"/>
        <rFont val="Calibri"/>
        <family val="2"/>
        <charset val="238"/>
        <scheme val="minor"/>
      </rPr>
      <t>Projekty kulturalne - oferta posezonowa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Zabezpieczenie środków na realizacje projektów artystycznych w okresie posezonowym.</t>
    </r>
  </si>
  <si>
    <r>
      <rPr>
        <b/>
        <sz val="15"/>
        <rFont val="Calibri"/>
        <family val="2"/>
        <charset val="238"/>
        <scheme val="minor"/>
      </rPr>
      <t>Bieżące utrzymanie Ogrodu Zoologicznego, Lasu Wolskiego, kopca im. J. Piłsudskiego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Prowadzenie i utrzymanie Ogrodu Zoologicznego, zarządzanie oraz prowadzenie gospodarki leśnej w Lesie Wolskim, utrzymanie Kopca Niepodległości im. Józefa Piłsudskiego</t>
    </r>
  </si>
  <si>
    <r>
      <rPr>
        <b/>
        <sz val="15"/>
        <rFont val="Calibri"/>
        <family val="2"/>
        <charset val="238"/>
        <scheme val="minor"/>
      </rPr>
      <t>Nadzór inwestycyjny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prowadzenie nadzoru inwestycyjnego.</t>
    </r>
  </si>
  <si>
    <r>
      <rPr>
        <b/>
        <sz val="15"/>
        <rFont val="Calibri"/>
        <family val="2"/>
        <charset val="238"/>
        <scheme val="minor"/>
      </rPr>
      <t>Gospodarowanie nieruchomościami Skarbu Państwa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zasobu stanowiącego własność Skarbu Państwa pozostających w zarządzie Gminy w należytym stanie sanitarno-porządkowym oraz utrzymanie zgodnego z obowiązującymi przepisami stanu technicznego budynków i lokali w tych zasobach.</t>
    </r>
  </si>
  <si>
    <r>
      <rPr>
        <b/>
        <sz val="15"/>
        <rFont val="Calibri"/>
        <family val="2"/>
        <charset val="238"/>
        <scheme val="minor"/>
      </rPr>
      <t>Bieżące utrzymanie nieruchomości pozostających w zarządzie ZBK oraz w stosunku do których ZBK pełni rolę wynajmującego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zasobów Gminy i prywatnych pozostających w zarządzie Gminy w należytym stanie sanitarno-porządkowym oraz utrzymanie zgodnego z obowiązującymi przepisami stanu technicznego budynków i lokali w tych zasobach.</t>
    </r>
  </si>
  <si>
    <t>Wydział Obsługi Urzędu</t>
  </si>
  <si>
    <r>
      <rPr>
        <b/>
        <sz val="15"/>
        <rFont val="Calibri"/>
        <family val="2"/>
        <charset val="238"/>
        <scheme val="minor"/>
      </rPr>
      <t xml:space="preserve">Wypłata odszkodowań z tytułu niedostarczenia lokali socjalnych oraz pomieszczeń tymczasowych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art. 18, ust. 5 ustawy o ochronie praw lokatorów, mieszkaniowym zasobie gminy i o zmianie Kodeksu cywilnego (Dz. U. z 2018 r. poz. 1234 t.j.)</t>
    </r>
  </si>
  <si>
    <r>
      <rPr>
        <b/>
        <sz val="15"/>
        <rFont val="Calibri"/>
        <family val="2"/>
        <charset val="238"/>
        <scheme val="minor"/>
      </rPr>
      <t>Krakowskie Centrum Informacji i Wsparcia dla Opiekunów Osób Niesamodzielnych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opieki nad osobami siesamodzielnymi w GMK. Wzrost jakości opieki nad osobami niesamodzielnymi w GMK. Odciążenie rodzin oraz tzw. Opiekunów nieformalnych.</t>
    </r>
  </si>
  <si>
    <t>Zarząd Transportu Publicznego</t>
  </si>
  <si>
    <r>
      <rPr>
        <b/>
        <sz val="15"/>
        <rFont val="Calibri"/>
        <family val="2"/>
        <charset val="238"/>
        <scheme val="minor"/>
      </rPr>
      <t>Utrzymanie obiektów kubaturowych i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Właściwe utrzymanie i zarządzanie obiektami kubaturowymi i ścieżkami rowerowymi będącymi w zarządzie Zarządu Dróg Miasta Krakowa</t>
    </r>
  </si>
  <si>
    <r>
      <rPr>
        <b/>
        <sz val="15"/>
        <rFont val="Calibri"/>
        <family val="2"/>
        <charset val="238"/>
        <scheme val="minor"/>
      </rPr>
      <t>Zarządzanie ruchem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utrzymanie komfortu i bezpieczeństwa ruchu drogowego i pieszego, opracowywanie projektów organizacji ruchu.</t>
    </r>
  </si>
  <si>
    <t>Wydział Miejskiego Inżyniera Ruchu</t>
  </si>
  <si>
    <r>
      <rPr>
        <b/>
        <sz val="15"/>
        <rFont val="Calibri"/>
        <family val="2"/>
        <charset val="238"/>
      </rPr>
      <t>INTHERWASTE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sieci miast światowego dziedzictwa Europy w celu wymiany doświadczeń na temat gospodarowania odpadami komunalnymi i zastosowanych rozwiązań w wyjątkowych i zabytkowych miastach</t>
    </r>
  </si>
  <si>
    <r>
      <rPr>
        <b/>
        <sz val="15"/>
        <rFont val="Calibri"/>
        <family val="2"/>
        <charset val="238"/>
        <scheme val="minor"/>
      </rPr>
      <t>Rowerem do szkoły - Stars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programu akredytacji szkół dla zwiększenia liczby podróży rowerowych dzieci i młodzieży związanych z dojazdami do szkoły oraz realizacja kampanii Rowerowy Maj.</t>
    </r>
  </si>
  <si>
    <r>
      <rPr>
        <b/>
        <sz val="15"/>
        <rFont val="Calibri"/>
        <family val="2"/>
        <charset val="238"/>
        <scheme val="minor"/>
      </rPr>
      <t>Nadzór i realizacja programów bezpieczeństwa w Mieście / Organizacja Wypoczynku dzieci i młodzieży podczas ferii i wakacji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Wynajem hali basenowej w Parku Wodnym Kraków S.A.</t>
    </r>
  </si>
  <si>
    <r>
      <rPr>
        <b/>
        <sz val="15"/>
        <rFont val="Calibri"/>
        <family val="2"/>
        <charset val="238"/>
      </rPr>
      <t>RPOWM - Poddziałanie 10.2.3 - Koordynacja kształcenia zawodowego uczniów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Koordynacja kształcenia zawodowego uczniów.</t>
    </r>
  </si>
  <si>
    <r>
      <rPr>
        <b/>
        <sz val="15"/>
        <rFont val="Calibri"/>
        <family val="2"/>
        <charset val="238"/>
      </rPr>
      <t>RPOWM - Poddziałanie 10.1.4 - Małopolska Chmura Edukacyjna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kompetencji kluczowych uczniów krakowskich szkół ponadgimnazjalnych z zakresu fizyki, biologii, chemii, j. angielskiego i przedsiębiorczości</t>
    </r>
  </si>
  <si>
    <t>Specjalny Ośrodek Szkolno-Wychowawczy Nr 3</t>
  </si>
  <si>
    <t>Zespół Placówek Resocjalizacyjno-Socjoterapeutycznych</t>
  </si>
  <si>
    <t>1.3.1.21</t>
  </si>
  <si>
    <t>1.3.1.31</t>
  </si>
  <si>
    <t>1.3.1.32</t>
  </si>
  <si>
    <t>1.3.1.46</t>
  </si>
  <si>
    <t>1.3.1.47</t>
  </si>
  <si>
    <t>1.3.1.48</t>
  </si>
  <si>
    <t>1.3.1.49</t>
  </si>
  <si>
    <t>1.3.1.59</t>
  </si>
  <si>
    <t>1.3.1.60</t>
  </si>
  <si>
    <t>1.3.1.63</t>
  </si>
  <si>
    <t>1.3.1.73</t>
  </si>
  <si>
    <t>1.3.1.74</t>
  </si>
  <si>
    <t>1.3.1.84</t>
  </si>
  <si>
    <t>1.3.1.92</t>
  </si>
  <si>
    <t>1.3.1.93</t>
  </si>
  <si>
    <t>1.3.1.97</t>
  </si>
  <si>
    <t>1.3.1.98</t>
  </si>
  <si>
    <t>1.3.1.99</t>
  </si>
  <si>
    <t>1.3.1.100</t>
  </si>
  <si>
    <t>1.3.1.101</t>
  </si>
  <si>
    <t>1.3.1.102</t>
  </si>
  <si>
    <t>1.3.1.103</t>
  </si>
  <si>
    <t>1.3.1.104</t>
  </si>
  <si>
    <t>1.3.1.105</t>
  </si>
  <si>
    <t>1.3.1.106</t>
  </si>
  <si>
    <t>1.1.1.23</t>
  </si>
  <si>
    <r>
      <rPr>
        <b/>
        <sz val="15"/>
        <rFont val="Calibri"/>
        <family val="2"/>
        <charset val="238"/>
        <scheme val="minor"/>
      </rPr>
      <t>Prowadzenie Miejskiego Systemu Informacji Przestrzennej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Utrzymanie i rozwój Zintegrowanego Systemu Obsługi Zasobu Geodezyjnego i Kartograficznego oraz Miejskiego Systemu Informacji Przestrzennej Gminy Miejskiej Kraków.</t>
    </r>
  </si>
  <si>
    <t>1.1.2.1</t>
  </si>
  <si>
    <t>1.1.2.2</t>
  </si>
  <si>
    <t>1.1.2.3</t>
  </si>
  <si>
    <t>1.1.2.4</t>
  </si>
  <si>
    <t>1.1.2.5</t>
  </si>
  <si>
    <t>1.1.2.6</t>
  </si>
  <si>
    <t>1.1.2.7</t>
  </si>
  <si>
    <t>1.1.2.8</t>
  </si>
  <si>
    <t>1.1.2.9</t>
  </si>
  <si>
    <t>1.1.2.10</t>
  </si>
  <si>
    <t>1.1.2.11</t>
  </si>
  <si>
    <t>1.1.2.12</t>
  </si>
  <si>
    <t>1.1.2.13</t>
  </si>
  <si>
    <t>1.1.2.14</t>
  </si>
  <si>
    <t>1.1.2.15</t>
  </si>
  <si>
    <t>1.1.2.16</t>
  </si>
  <si>
    <t>1.1.2.17</t>
  </si>
  <si>
    <t>Miejski Ośrodek Pomocy Społecznej</t>
  </si>
  <si>
    <t>1.1.2.18</t>
  </si>
  <si>
    <t>1.1.2.19</t>
  </si>
  <si>
    <t>1.1.2.20</t>
  </si>
  <si>
    <t>1.1.2.21</t>
  </si>
  <si>
    <t>1.1.2.22</t>
  </si>
  <si>
    <t>1.1.2.23</t>
  </si>
  <si>
    <t>1.1.2.24</t>
  </si>
  <si>
    <t>1.1.2.25</t>
  </si>
  <si>
    <t>1.1.2.26</t>
  </si>
  <si>
    <t>1.1.2.27</t>
  </si>
  <si>
    <t>1.1.2.28</t>
  </si>
  <si>
    <t>1.1.2.29</t>
  </si>
  <si>
    <t>1.1.2.30</t>
  </si>
  <si>
    <r>
      <rPr>
        <b/>
        <sz val="15"/>
        <rFont val="Calibri"/>
        <family val="2"/>
        <charset val="238"/>
      </rPr>
      <t>ZDMK/ST6.5/14
Budowa linii tramwajowej KST, etap IV (ul. Meissnera - Mistrzejowice)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</si>
  <si>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t>Wydział Strategii Planowania i Monitorowania Inwestycji</t>
  </si>
  <si>
    <t>Wydział Polityki Społecznej i Zdrowia</t>
  </si>
  <si>
    <t>Wydział ds. Turystyki</t>
  </si>
  <si>
    <t>Krakowskie Centrum Świadczeń</t>
  </si>
  <si>
    <t>Biuro ds. Dzielnic Miasta Krakowa</t>
  </si>
  <si>
    <t>Biuro ds. Podatku VAT</t>
  </si>
  <si>
    <t>Wydział Komunikacji Społecznej</t>
  </si>
  <si>
    <r>
      <rPr>
        <b/>
        <sz val="15"/>
        <rFont val="Calibri"/>
        <family val="2"/>
        <charset val="238"/>
        <scheme val="minor"/>
      </rPr>
      <t>Realizacja zadań związanych z zapewnieniem właściwej obsługi świadczeniobiorców oraz interesantów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właściwego poziomu satysfakcji świadczeniobiorcom i interesantom</t>
    </r>
  </si>
  <si>
    <t>Wydział ds. Przedsiębiorczości i Innowacji</t>
  </si>
  <si>
    <t>1.3.2.206</t>
  </si>
  <si>
    <t>1.3.2.207</t>
  </si>
  <si>
    <t>1.3.2.208</t>
  </si>
  <si>
    <t>1.3.2.209</t>
  </si>
  <si>
    <t>1.3.2.210</t>
  </si>
  <si>
    <t>1.3.2.211</t>
  </si>
  <si>
    <t>1.3.2.212</t>
  </si>
  <si>
    <t>1.3.2.213</t>
  </si>
  <si>
    <t>1.3.2.214</t>
  </si>
  <si>
    <t>1.3.2.215</t>
  </si>
  <si>
    <t>1.3.2.216</t>
  </si>
  <si>
    <t>1.3.2.217</t>
  </si>
  <si>
    <t>1.3.2.218</t>
  </si>
  <si>
    <t>1.3.2.219</t>
  </si>
  <si>
    <t>1.3.2.220</t>
  </si>
  <si>
    <t>1.3.2.221</t>
  </si>
  <si>
    <t>1.3.2.222</t>
  </si>
  <si>
    <t>1.3.2.223</t>
  </si>
  <si>
    <t>1.3.2.224</t>
  </si>
  <si>
    <t>1.3.2.225</t>
  </si>
  <si>
    <t>1.3.2.226</t>
  </si>
  <si>
    <t>1.3.2.227</t>
  </si>
  <si>
    <t>1.3.2.228</t>
  </si>
  <si>
    <t>1.3.2.229</t>
  </si>
  <si>
    <t>1.3.2.230</t>
  </si>
  <si>
    <r>
      <rPr>
        <b/>
        <sz val="15"/>
        <rFont val="Calibri"/>
        <family val="2"/>
        <charset val="238"/>
        <scheme val="minor"/>
      </rPr>
      <t>URBACT III - RU:RBAN Resilient Urban Agriculture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środowiska naturalnego poprzez upowszechnienie idei ogrodów społecznych oraz wprowadzenie polityk miejskich dążących do ich zrównoważonego rozwoju.</t>
    </r>
  </si>
  <si>
    <r>
      <rPr>
        <b/>
        <sz val="15"/>
        <rFont val="Calibri"/>
        <family val="2"/>
        <charset val="238"/>
        <scheme val="minor"/>
      </rPr>
      <t>Sami-Dzielni! Nowe standardy mieszkalnictwa wspomaganego dla osób z niepełnosprawnościami sprzężonymi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usług mieszkalnictwa wspomaganego dla osób z niepełnosprawnościami sprzężonymi.</t>
    </r>
  </si>
  <si>
    <r>
      <rPr>
        <b/>
        <sz val="15"/>
        <rFont val="Calibri"/>
        <family val="2"/>
        <charset val="238"/>
        <scheme val="minor"/>
      </rPr>
      <t>Operator Klastra Innowacji Społeczno-Gospodarczych Zabłocie 20.22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Powierzenie podmiotowi zewnętrznemu opracowania dokumentacji oraz przeprowadzenia postępowania w trybie negocjacyjnym za zasadach określonych w ustawie z dnia 21 października 2016 r. o umowie koncesji na roboty budowlane lub usługi (Dz. U. z 2016 r., poz. 1920) w sprawie wyboru oparatora budynku A Klasta Innowacji Społeczno-Gospodarczych Zabłodzie 20.22 w Krakowie.</t>
    </r>
  </si>
  <si>
    <t>1.3.2.231</t>
  </si>
  <si>
    <t>1.3.2.232</t>
  </si>
  <si>
    <t>1.3.2.233</t>
  </si>
  <si>
    <t>1.3.2.234</t>
  </si>
  <si>
    <t>1.3.2.235</t>
  </si>
  <si>
    <t>1.3.2.236</t>
  </si>
  <si>
    <t>1.3.2.237</t>
  </si>
  <si>
    <t>1.3.2.238</t>
  </si>
  <si>
    <t>1.3.2.239</t>
  </si>
  <si>
    <t>1.3.2.240</t>
  </si>
  <si>
    <t>1.3.2.241</t>
  </si>
  <si>
    <t>1.3.2.242</t>
  </si>
  <si>
    <t>1.3.2.243</t>
  </si>
  <si>
    <t>1.3.2.244</t>
  </si>
  <si>
    <r>
      <rPr>
        <b/>
        <sz val="15"/>
        <rFont val="Calibri"/>
        <family val="2"/>
        <charset val="238"/>
        <scheme val="minor"/>
      </rPr>
      <t>PARK4SUMP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integracji polityk parkingowych miast w ramach polityk transportowych i dokumentów Plan Zrównoważonej Mobilności Miejskiej (tzw. SUMP) w dążeniu do bardziej zrównoważonego systemu transportowego miasta.</t>
    </r>
  </si>
  <si>
    <r>
      <rPr>
        <b/>
        <sz val="15"/>
        <rFont val="Calibri"/>
        <family val="2"/>
        <charset val="238"/>
        <scheme val="minor"/>
      </rPr>
      <t>Krakow Metropolitan Area for Business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Wzmacnianie wizerunku Małopolski/KrOF jako dobrej lokalizacji dla inwestycji zaspokającej oczekiwania najbardziej wymagających inwestorów.</t>
    </r>
  </si>
  <si>
    <t>Zmiany nr 1</t>
  </si>
  <si>
    <t>Zmiany nr 2</t>
  </si>
  <si>
    <t>Zmiany nr 3</t>
  </si>
  <si>
    <t>Zmiany nr 4</t>
  </si>
  <si>
    <t>Zmiana nr 5</t>
  </si>
  <si>
    <t>Zmiany nr 7</t>
  </si>
  <si>
    <t>Zmiana nr 8</t>
  </si>
  <si>
    <t>Zmiany nr 9</t>
  </si>
  <si>
    <t>Zmiana nr 10</t>
  </si>
  <si>
    <t>Zmiany nr 11</t>
  </si>
  <si>
    <t>Zmiana nr 12</t>
  </si>
  <si>
    <t xml:space="preserve">Wydział Planowania Przestrzennego </t>
  </si>
  <si>
    <t>Zmiana 6</t>
  </si>
  <si>
    <t>1.3.2.245</t>
  </si>
  <si>
    <t>1.3.2.246</t>
  </si>
  <si>
    <t>1.3.2.247</t>
  </si>
  <si>
    <t>1.3.2.248</t>
  </si>
  <si>
    <t>1.3.2.249</t>
  </si>
  <si>
    <t>1.3.2.250</t>
  </si>
  <si>
    <t>1.3.2.251</t>
  </si>
  <si>
    <t>1.3.2.252</t>
  </si>
  <si>
    <t>1.3.2.253</t>
  </si>
  <si>
    <r>
      <rPr>
        <b/>
        <sz val="15"/>
        <rFont val="Calibri"/>
        <family val="2"/>
        <charset val="238"/>
        <scheme val="minor"/>
      </rPr>
      <t>Restauracja wraz z adaptacją obiektu fortecznego na siedzibę podmiotów kultury na bazie nieruchomości zabudowanej Fortem Nr 52 Borek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</si>
  <si>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Restauracja Fortu 52a "Łapianka" i adaptacja dla Muzeum i Centrum Ruchu Harcerskiego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</si>
  <si>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r>
      <rPr>
        <b/>
        <sz val="15"/>
        <rFont val="Calibri"/>
        <family val="2"/>
        <charset val="238"/>
        <scheme val="minor"/>
      </rPr>
      <t>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projekcie.</t>
    </r>
  </si>
  <si>
    <t>1.3.1.107</t>
  </si>
  <si>
    <t>1.3.1.108</t>
  </si>
  <si>
    <t>1.3.1.109</t>
  </si>
  <si>
    <t>1.3.1.110</t>
  </si>
  <si>
    <t>1.3.1.111</t>
  </si>
  <si>
    <r>
      <rPr>
        <b/>
        <sz val="15"/>
        <rFont val="Calibri"/>
        <family val="2"/>
        <charset val="238"/>
        <scheme val="minor"/>
      </rPr>
      <t>Krakowska Wyprawka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Symboliczne przywitanie najmłodszych mieszkańców i budowanie więzi z miastem od przysłowiowej kołyski.</t>
    </r>
  </si>
  <si>
    <r>
      <rPr>
        <b/>
        <sz val="15"/>
        <rFont val="Calibri"/>
        <family val="2"/>
        <charset val="238"/>
        <scheme val="minor"/>
      </rPr>
      <t>Najem lokali mieszkalnych na potrzeby pomocy mieszkaniowej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dostępności pomocy mieszkaniowej dla mieszkańców Krakowa osiągających niskie dochody</t>
    </r>
  </si>
  <si>
    <t>Wydział Mieszkalnictwa</t>
  </si>
  <si>
    <r>
      <rPr>
        <b/>
        <sz val="15"/>
        <rFont val="Calibri"/>
        <family val="2"/>
        <charset val="238"/>
        <scheme val="minor"/>
      </rPr>
      <t>Zakup, utrzymanie i rozwój programu KON (Krakowskie Obiekty Noclegowe)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efektywnego dostępu do informacji i usług dla turystów i mieszkańców</t>
    </r>
  </si>
  <si>
    <r>
      <rPr>
        <b/>
        <sz val="15"/>
        <rFont val="Calibri"/>
        <family val="2"/>
        <charset val="238"/>
        <scheme val="minor"/>
      </rPr>
      <t>Psychoterapia uzależnień i współuzależnień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działań terapeutycznych i interwencyjno-pomocowych dla osób uzależnionych od środków odurzających i ich rodzin oraz profilaktyka zachowań ryzykownych i promocja zdrowia</t>
    </r>
  </si>
  <si>
    <r>
      <rPr>
        <b/>
        <sz val="15"/>
        <rFont val="Calibri"/>
        <family val="2"/>
        <charset val="238"/>
        <scheme val="minor"/>
      </rPr>
      <t>Program aktywności społecznej i integracji osób starszych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Umożliwienie i stworzenie warunków dla spotykania się grup seniorów na terenie Gminy Miejskiej Kraków</t>
    </r>
  </si>
  <si>
    <r>
      <rPr>
        <b/>
        <sz val="15"/>
        <rFont val="Calibri"/>
        <family val="2"/>
        <charset val="238"/>
        <scheme val="minor"/>
      </rPr>
      <t>Całodobowy Telefon Informacji Medycznej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dostępności do informacji o placówkach medycznych udzielających świadczeń zdrowotnych na terenie Miasta Krakowa</t>
    </r>
  </si>
  <si>
    <r>
      <rPr>
        <b/>
        <sz val="15"/>
        <rFont val="Calibri"/>
        <family val="2"/>
        <charset val="238"/>
        <scheme val="minor"/>
      </rPr>
      <t>Działania pomocowo-wspierające na rzecz rodziny, dzieci, w tym dzieci w wieku do lat 3, osób bezdomnych, niepełnosprawnych, potrzebujących i innych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rodzinom, dzieciom, w tym dzieciom do lat 3, osobom ubogim, bezdomnym, potrzebującym, niepełnosprawnym</t>
    </r>
  </si>
  <si>
    <r>
      <rPr>
        <b/>
        <sz val="15"/>
        <rFont val="Calibri"/>
        <family val="2"/>
        <charset val="238"/>
        <scheme val="minor"/>
      </rPr>
      <t>Zlecanie zadań z zakresu zdrowia publicznego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Realizacja zadań z zakresu promocji zdrowia, profilaktyki chorób lub edukacji zdrowotnej.</t>
    </r>
  </si>
  <si>
    <r>
      <rPr>
        <b/>
        <sz val="15"/>
        <rFont val="Calibri"/>
        <family val="2"/>
        <charset val="238"/>
        <scheme val="minor"/>
      </rPr>
      <t>Zadania z zakresu zdrowia realizowane przez Miejskie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miejsc opieki nad osobami starszymi i niesamodzielnymi (w tym przewlekle niepełnosprawnymi) oraz zwiększenie efektywności systemu opieki medycznej i socjalnej na terenie Miasta Krakowa poprzez łączenie opieki instytucjonalnej z opieką nad pacjentem w warunkach domowych.</t>
    </r>
  </si>
  <si>
    <t>Klimat - Energia - Gospodarka Wodna</t>
  </si>
  <si>
    <r>
      <rPr>
        <b/>
        <sz val="15"/>
        <rFont val="Calibri"/>
        <family val="2"/>
        <charset val="238"/>
        <scheme val="minor"/>
      </rPr>
      <t>CLEARING HOUSE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Wymiana informacji na temat zarządzania terenami zielonymi w Europie i Chinach w ramach projektu CLEARING HOUSE (Horyzont 2020).</t>
    </r>
  </si>
  <si>
    <t>1.1.1.49</t>
  </si>
  <si>
    <r>
      <rPr>
        <b/>
        <sz val="15"/>
        <rFont val="Calibri"/>
        <family val="2"/>
        <charset val="238"/>
        <scheme val="minor"/>
      </rPr>
      <t xml:space="preserve">Rozbudowa al. 29 Listopada (odc. ul. Opolska - granice miasta)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</si>
  <si>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>Budowa linii tramwajowej KST, etap III (os. Krowodrza Górka - Górka Narodowa) wraz z budową dwupoziomowego skrzyżowania w ciągu ul. Opolskiej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</si>
  <si>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Transport zbiorowy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zbiorowych potrzeb mieszkańców Krakowa i aglomeracji krakowskiej w zakresie usług przewozowych.</t>
    </r>
  </si>
  <si>
    <r>
      <rPr>
        <b/>
        <sz val="15"/>
        <rFont val="Calibri"/>
        <family val="2"/>
        <charset val="238"/>
        <scheme val="minor"/>
      </rPr>
      <t>Realizacja Polityki Rowerowej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Zrównoważone środowisko.</t>
    </r>
  </si>
  <si>
    <r>
      <rPr>
        <b/>
        <sz val="15"/>
        <rFont val="Calibri"/>
        <family val="2"/>
        <charset val="238"/>
        <scheme val="minor"/>
      </rPr>
      <t>EKO TEAM - zapewnienie personelu do realizacji zadań dot. poprawy efektywności energetycznej budynków mieszkalnych i rozwoju OZE w Metropolii Krakowskiej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działań w zakresie poprawy efektywności energetycznej budynków mieszkalnych i rozwoju OZE.</t>
    </r>
  </si>
  <si>
    <r>
      <rPr>
        <b/>
        <sz val="15"/>
        <rFont val="Calibri"/>
        <family val="2"/>
        <charset val="238"/>
        <scheme val="minor"/>
      </rPr>
      <t>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komfortu pieszych i turystów, ujednolicenie wizualne i konstrukcyjne elementów informacji miejskiej, poprawa dostępności do informacji turystycznej.</t>
    </r>
  </si>
  <si>
    <r>
      <rPr>
        <b/>
        <sz val="15"/>
        <rFont val="Calibri"/>
        <family val="2"/>
        <charset val="238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Ponadnarodowa mobilność uczniów i nauczycieli</t>
    </r>
  </si>
  <si>
    <r>
      <rPr>
        <b/>
        <sz val="15"/>
        <rFont val="Calibri"/>
        <family val="2"/>
        <charset val="238"/>
        <scheme val="minor"/>
      </rPr>
      <t>ATELIER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Dystryktów Dodatnich Energetycznie poprzez wypracowanie inteligentnych rozwiązań dostosowanych do lokalnych uwarunkowań.</t>
    </r>
  </si>
  <si>
    <r>
      <rPr>
        <b/>
        <sz val="15"/>
        <rFont val="Calibri"/>
        <family val="2"/>
        <charset val="238"/>
        <scheme val="minor"/>
      </rPr>
      <t>HANDSHAKE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Przeniesienie podejścia stosowanego do planowania miejskiego oraz w zakresie szeroko rozumianego ruchu rowerowego z trzech europejskich miast (Amsterdamu, Kopenhagi, Monachium) na grunt krakowski, popartego praktycznymi wdrożeniami.</t>
    </r>
  </si>
  <si>
    <t>1.1.1.3</t>
  </si>
  <si>
    <t>1.1.1.5</t>
  </si>
  <si>
    <t>1.1.1.6</t>
  </si>
  <si>
    <t>1.1.1.8</t>
  </si>
  <si>
    <t>1.1.1.9</t>
  </si>
  <si>
    <t>1.1.1.10</t>
  </si>
  <si>
    <t>1.1.1.11</t>
  </si>
  <si>
    <t>1.1.1.12</t>
  </si>
  <si>
    <t>1.1.1.15</t>
  </si>
  <si>
    <t>1.1.1.16</t>
  </si>
  <si>
    <t>1.1.1.17</t>
  </si>
  <si>
    <t>1.1.1.31</t>
  </si>
  <si>
    <t>1.1.1.34</t>
  </si>
  <si>
    <t>1.1.1.44</t>
  </si>
  <si>
    <t>1.3.1.40</t>
  </si>
  <si>
    <t>1.3.1.41</t>
  </si>
  <si>
    <t>1.3.1.52</t>
  </si>
  <si>
    <t>1.3.1.54</t>
  </si>
  <si>
    <t>1.3.1.62</t>
  </si>
  <si>
    <t>1.3.1.70</t>
  </si>
  <si>
    <t>1.3.1.76</t>
  </si>
  <si>
    <t>1.3.1.77</t>
  </si>
  <si>
    <r>
      <rPr>
        <b/>
        <sz val="15"/>
        <rFont val="Calibri"/>
        <family val="2"/>
        <charset val="238"/>
        <scheme val="minor"/>
      </rPr>
      <t xml:space="preserve">ZDMK/ST5.1/04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warunków obsługi komunikacyjnej terenów inwestycyjnych wschodniej części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</si>
  <si>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ZIM/ST7.7/07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północnych terenów miasta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</si>
  <si>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</si>
  <si>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ZDMK/ST6.11/12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torowisk tramwajowych wraz z infrastrukturą towarzyszącą
</t>
    </r>
    <r>
      <rPr>
        <sz val="12"/>
        <rFont val="Calibri"/>
        <family val="2"/>
        <charset val="238"/>
        <scheme val="minor"/>
      </rPr>
      <t>Cel:Poprawa podróżowania komunikacją tramwajową poprzez poprawę infrastruktury torowej w mieście.</t>
    </r>
  </si>
  <si>
    <r>
      <rPr>
        <b/>
        <sz val="15"/>
        <rFont val="Calibri"/>
        <family val="2"/>
        <charset val="238"/>
        <scheme val="minor"/>
      </rPr>
      <t xml:space="preserve">ZDMK/ST9.5/16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wraz z parkingiem P&amp;R Bronowice oraz terminalem autobusowym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</si>
  <si>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ZDMK/ST9.7/18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P+R/B+R Rząska-Mydlniki-Wapiennik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</si>
  <si>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GK/ST10.3/16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stacji kolejowej SKA "Kraków Swoszowice"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</si>
  <si>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GK/ST10.4/17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przystanku kolejowego SKA "Kraków Prądnik Czerwony" wraz z budową parkingu typu Park &amp; Ride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</si>
  <si>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>GK/ST11.1/17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Studium wykonalności budowy szybkiego, bezkolizyjnego transportu szynowego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</si>
  <si>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ZDMK/T1.96/15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na odcinkach: od Klasztoru Sióstr Norbertanek do istniejącego odcinka ścieżki przy Moście Zwierzynieckim, od ul. Wioślarskiej do ul. Jodłowej oraz od ul. Mirowskiej do granicy miasta Krakowa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</si>
  <si>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ZDMK/T1.97/16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ścieżki rowerowej od ul. Powstańców wzdłuż ulic Strzelców i Lublańskiej do estakady wraz z dostosowaniem tunelu łączącego ulice Brogi-Rakowicka do ruchu rowerowego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</si>
  <si>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ZDMK/T1.140/16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Rozwój Systemu Informacji dla podróżujących na obszarze Krakowskiego Obszaru Funkcjonalnego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</si>
  <si>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ścieżki rowerowej wzdłuż alei 29 Listopada na odcinku od Żelaznej do Opolskiej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</si>
  <si>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ZZM/O1.134/18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"Spotkajmy się na podwórku" - Rewitalizacja wnętrz kwartałów zabudowy na terenie Nowej Huty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mieszkańców.</t>
    </r>
  </si>
  <si>
    <r>
      <rPr>
        <b/>
        <sz val="15"/>
        <rFont val="Calibri"/>
        <family val="2"/>
        <charset val="238"/>
        <scheme val="minor"/>
      </rPr>
      <t>ZZM/O1.144/18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Life Urbangreen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adaptacji do zmian klimatu.</t>
    </r>
  </si>
  <si>
    <r>
      <rPr>
        <b/>
        <sz val="15"/>
        <rFont val="Calibri"/>
        <family val="2"/>
        <charset val="238"/>
        <scheme val="minor"/>
      </rPr>
      <t xml:space="preserve">ZBK/K1.10/17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Fortu 52a "Łapianka" i adaptacja dla Muzeum i Centrum Ruchu Harcerskiego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</si>
  <si>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ZBK/K1.12/15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Restauracja wraz z adaptacją obiektu fortecznego na siedzibę podmiotów kultury na bazie nieruchomości zabudowanej Fortem nr 52 Borek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nowego obiektu Użyteczności publicznej z przeznaczeniem na cele kulturalne.</t>
    </r>
  </si>
  <si>
    <r>
      <t>ZBK/K1.23/19
Rewitalizacja i adaptacja zachowanych zabytkowych części Fortu 52A "Łapianka" wraz z rozbudową w celu utworzenia Muzeum i Centrum Ruchu Harcerskiego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wzmocnienie działań zmierzających do zachowania i kultywowania dziedzictwa kulturowego i włączenie nowych funkcji społecznych i gospodarczych.</t>
    </r>
  </si>
  <si>
    <r>
      <rPr>
        <b/>
        <sz val="15"/>
        <rFont val="Calibri"/>
        <family val="2"/>
        <charset val="238"/>
        <scheme val="minor"/>
      </rPr>
      <t xml:space="preserve">ZBK/A1.31/18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przestrzeni (podwórza) położonej pomiędzy budynkami przy ul. Józefińskiej 24, 24a i 30 oraz ul. Limanowskiego 13 i 15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</si>
  <si>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 xml:space="preserve">ZIM/A1.36/18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Klaster Innowacji Społeczno-Gospodarczych Zabłocie 20.22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Przebudowa ze zmianą sposobu użytkowania dwóch budynków magazynowych na cele przedsięwzięcia Klaster Innowacji Społeczno-Gospodarczych Zabłocie 20.22.</t>
    </r>
  </si>
  <si>
    <t>1.3.2.254</t>
  </si>
  <si>
    <t>1.3.2.255</t>
  </si>
  <si>
    <t>1.3.2.256</t>
  </si>
  <si>
    <t>1.3.2.257</t>
  </si>
  <si>
    <t>1.3.2.258</t>
  </si>
  <si>
    <t>1.3.2.259</t>
  </si>
  <si>
    <t>1.3.2.260</t>
  </si>
  <si>
    <t>1.3.2.261</t>
  </si>
  <si>
    <t>1.3.2.262</t>
  </si>
  <si>
    <t>1.3.2.263</t>
  </si>
  <si>
    <t>1.3.2.264</t>
  </si>
  <si>
    <t>1.3.2.265</t>
  </si>
  <si>
    <t>1.3.2.266</t>
  </si>
  <si>
    <t>1.3.2.267</t>
  </si>
  <si>
    <t>1.3.2.268</t>
  </si>
  <si>
    <t>1.3.2.269</t>
  </si>
  <si>
    <t>1.3.2.270</t>
  </si>
  <si>
    <t>1.3.2.271</t>
  </si>
  <si>
    <t>1.3.2.272</t>
  </si>
  <si>
    <t>1.3.2.273</t>
  </si>
  <si>
    <t>1.3.2.274</t>
  </si>
  <si>
    <t>1.3.2.275</t>
  </si>
  <si>
    <t>1.3.2.276</t>
  </si>
  <si>
    <t>1.3.2.277</t>
  </si>
  <si>
    <t>1.3.2.278</t>
  </si>
  <si>
    <t>1.3.2.279</t>
  </si>
  <si>
    <t>1.3.2.280</t>
  </si>
  <si>
    <t>1.3.2.281</t>
  </si>
  <si>
    <t>1.3.2.282</t>
  </si>
  <si>
    <t>1.3.2.283</t>
  </si>
  <si>
    <t>1.3.2.284</t>
  </si>
  <si>
    <t>1.3.2.285</t>
  </si>
  <si>
    <t>1.3.2.286</t>
  </si>
  <si>
    <t>1.3.2.287</t>
  </si>
  <si>
    <t>1.3.2.288</t>
  </si>
  <si>
    <t>1.3.2.289</t>
  </si>
  <si>
    <t>1.3.2.290</t>
  </si>
  <si>
    <t>1.3.2.291</t>
  </si>
  <si>
    <t>1.3.2.292</t>
  </si>
  <si>
    <t>1.3.2.293</t>
  </si>
  <si>
    <t>1.3.2.294</t>
  </si>
  <si>
    <t>1.3.2.295</t>
  </si>
  <si>
    <t>1.3.2.296</t>
  </si>
  <si>
    <t>1.3.2.297</t>
  </si>
  <si>
    <t>1.3.2.298</t>
  </si>
  <si>
    <t>1.3.2.299</t>
  </si>
  <si>
    <r>
      <rPr>
        <b/>
        <sz val="15"/>
        <rFont val="Calibri"/>
        <family val="2"/>
        <charset val="238"/>
        <scheme val="minor"/>
      </rPr>
      <t xml:space="preserve">KD/SK1.1/17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zabytkowej siedziby Muzeum Inżynierii Miejskiej w Krakowie na potrzeby nowoczesnego muzeum nauki i techniki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Ochrona i wykorzystanie zabytkowych obiektów zajezdni tramwajowej na cele kulturalne.</t>
    </r>
  </si>
  <si>
    <t>Wydział Kultury i Dziedzictwa Narodowego</t>
  </si>
  <si>
    <r>
      <rPr>
        <b/>
        <sz val="15"/>
        <rFont val="Calibri"/>
        <family val="2"/>
        <charset val="238"/>
        <scheme val="minor"/>
      </rPr>
      <t>ZIM/SK1.3/18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Muzyki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Promocja kultury i edukacji kulturalnej na poziomie regionalnym i krajowym, rozwój kompetencji kulturowych i społecznych mieszkańców Krakowa i Małopolski</t>
    </r>
  </si>
  <si>
    <r>
      <rPr>
        <b/>
        <sz val="15"/>
        <rFont val="Calibri"/>
        <family val="2"/>
        <charset val="238"/>
        <scheme val="minor"/>
      </rPr>
      <t xml:space="preserve">ZIS/SS1.3/17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ul. Eisenberga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Upowszechnianie prozdrowotnego trybu życia wśród mieszkańców.</t>
    </r>
  </si>
  <si>
    <r>
      <rPr>
        <b/>
        <sz val="15"/>
        <rFont val="Calibri"/>
        <family val="2"/>
        <charset val="238"/>
        <scheme val="minor"/>
      </rPr>
      <t xml:space="preserve">ZDMK/ST1.1/03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budowy drogi ekspresowej S7 (odc. węzeł "Kraków Bieżanów" - węzeł "Kraków Mistrzejowice")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Odciążenie centrum miasta od ruchu tranzytowego i zwiększenie bezpieczeństwa i płynności ruchu.</t>
    </r>
  </si>
  <si>
    <r>
      <rPr>
        <b/>
        <sz val="15"/>
        <rFont val="Calibri"/>
        <family val="2"/>
        <charset val="238"/>
        <scheme val="minor"/>
      </rPr>
      <t xml:space="preserve">GK/ST7.11/17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nowego przebiegu drogi wojewódzkiej nr 774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obsługi komunikacyjnej MPL Kraków - Balice i terenów przyległych.</t>
    </r>
  </si>
  <si>
    <r>
      <rPr>
        <b/>
        <sz val="15"/>
        <rFont val="Calibri"/>
        <family val="2"/>
        <charset val="238"/>
        <scheme val="minor"/>
      </rPr>
      <t>GK/ST8.11/17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2"/>
        <rFont val="Calibri"/>
        <family val="2"/>
        <charset val="238"/>
        <scheme val="minor"/>
      </rPr>
      <t xml:space="preserve">
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</si>
  <si>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ZIM/ST1.3/18
Rozbudowa ul. Zakopiańskiej wraz z przebudową skrzyżowania z ul. Ważewskiego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</si>
  <si>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</si>
  <si>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>ZDMK/ST2.3/99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bezpieczeństwa, płynności ruchu i zmniejszenie szkodliwych emisji do środowiska</t>
    </r>
  </si>
  <si>
    <r>
      <rPr>
        <b/>
        <sz val="15"/>
        <rFont val="Calibri"/>
        <family val="2"/>
        <charset val="238"/>
        <scheme val="minor"/>
      </rPr>
      <t xml:space="preserve">ZDMK/ST7.9/06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Iwaszki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</si>
  <si>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ZDMK/ST8.15/11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Łokietka - od ul. Kaczorówka do ul. Na Zielonki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i bezpieczeństwa ruchu.</t>
    </r>
  </si>
  <si>
    <r>
      <rPr>
        <b/>
        <sz val="15"/>
        <rFont val="Calibri"/>
        <family val="2"/>
        <charset val="238"/>
        <scheme val="minor"/>
      </rPr>
      <t>ZIM/ST6.2/20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linii tramwajowej Cichy Kącik - Azory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</si>
  <si>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ZIM/ST6.6d/15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</si>
  <si>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>GK/ST12.1/18
Koncepcje programowo-przestrzenne rozwoju systemu transportu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ruchu dla sprawnego i bezpiecznego przemieszczania osób przy ograniczeniu szkodliwego wpływu systemu transportu na środowisko naturalne i warunki życia mieszkańców.</t>
    </r>
  </si>
  <si>
    <r>
      <rPr>
        <b/>
        <sz val="15"/>
        <rFont val="Calibri"/>
        <family val="2"/>
        <charset val="238"/>
        <scheme val="minor"/>
      </rPr>
      <t xml:space="preserve">GS/SA1.1/00 
Pozyskanie nieruchomości dla inwestycji strategicznych zrealizowanych w latach poprzednich i dla ochrony korytarzy transportowych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</si>
  <si>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t>Wydział Skarbu Miasta</t>
  </si>
  <si>
    <r>
      <rPr>
        <b/>
        <sz val="15"/>
        <rFont val="Calibri"/>
        <family val="2"/>
        <charset val="238"/>
        <scheme val="minor"/>
      </rPr>
      <t xml:space="preserve">GS/SA1.2/19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zrealizowanych strategicznych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</si>
  <si>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GS/ST2.3/06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Zwierzynieckiej i Pychowickiej (węzeł "Ofiar Katynia" - węzeł "Ruczaj")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</si>
  <si>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GS/ST2.4/06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Łagiewnickiej (węzeł "Ruczaj" - węzeł "Łagiewniki") wraz z linią tramwajową </t>
    </r>
    <r>
      <rPr>
        <sz val="15"/>
        <rFont val="Calibri"/>
        <family val="2"/>
        <charset val="238"/>
        <scheme val="minor"/>
      </rPr>
      <t xml:space="preserve">
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</si>
  <si>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GS/ST3.1/09 
Rozbudowa węzła "Mistrzejowice" wraz z linią tramwajową KST "Stella-Sawickiego"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</si>
  <si>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GS/ST5.1/08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Igołomskiej w Krakowie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</si>
  <si>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GS/ST6.5/20 
Budowa linii tramwajowej KST, etap IV (ul. Meissnera - Mistrzejowice)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</si>
  <si>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GS/ST6.6c/06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KST, etap III (os. Krowodrza Górka - Górka Narodowa) wraz z budową dwupoziomowego skrzyżowania w ciągu ul. Opolskiej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</si>
  <si>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GS/ST6.6d/18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linii tramwajowej KST (os. Krowodrza Górka - Azory)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</si>
  <si>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al. 29 Listopada (odc. ul. Opolska - granica miasta)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</si>
  <si>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GS/ST8.2/06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Lema wraz z przebudową skrzyżowań: z al. Jana Pawła II i ul. Meissnera oraz z al. Pokoju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</t>
    </r>
    <r>
      <rPr>
        <sz val="15"/>
        <rFont val="Calibri"/>
        <family val="2"/>
        <charset val="238"/>
        <scheme val="minor"/>
      </rPr>
      <t>.</t>
    </r>
  </si>
  <si>
    <r>
      <rPr>
        <b/>
        <sz val="15"/>
        <rFont val="Calibri"/>
        <family val="2"/>
        <charset val="238"/>
        <scheme val="minor"/>
      </rPr>
      <t xml:space="preserve">GS/ST8.11/17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torami łączącego ul. Powstańców w Krakowie z drogą powiatową nr 2156K w miejscowości Batowice i Dziekanowice, wraz z przebudową przyległego układu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</si>
  <si>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GS/ST8.14/16 
Rozbudowa ul. Myślenickiej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</si>
  <si>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GS/ST8.15/19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Łokietka - od ul. Kaczorówka do ul. Na Zielonki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</si>
  <si>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GS/ST10.3/19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stacji kolejowej SKA "Kraków Swoszowice"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</si>
  <si>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NW/Z1.2/15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Poprawa jakości usług zdrowotnych poprzez termomodernizację Szpitala Specjalistycznego im. Stefana Żeromskiego SP ZOZ w Krakowie (ZIT)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</si>
  <si>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t>Biuro Nadzoru Właścicielskiego</t>
  </si>
  <si>
    <r>
      <rPr>
        <b/>
        <sz val="15"/>
        <rFont val="Calibri"/>
        <family val="2"/>
        <charset val="238"/>
        <scheme val="minor"/>
      </rPr>
      <t>NW/Z1.8/19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Miejskim Specjalistycznym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</si>
  <si>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Małopolski System Informacji Medycznej (MSIM)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regionalnego systemu informacji medycznej, służącemu zapewnieniu elektronicznej wymiany danych medycznych oraz zwiększeniu w skali regionu dostępności i jakości e-usług świadczonych dla pacjentów.</t>
    </r>
  </si>
  <si>
    <r>
      <rPr>
        <b/>
        <sz val="15"/>
        <rFont val="Calibri"/>
        <family val="2"/>
        <charset val="238"/>
        <scheme val="minor"/>
      </rPr>
      <t>NW/Z1.12/20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dodatkowego pawilonu dla potrzeb SOR wraz z wyposażeniem w Szpitalu Specjalistycznym im. Stefana Żeromskiego SP ZOZ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</si>
  <si>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NW/Z1.15/20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sieci informatycznej Miejskiego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</si>
  <si>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DPS-HE/W1.42/17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DPS im. Ludwika i Anny Helclów wraz z zagospodarowaniem terenu - IV etap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</si>
  <si>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Helclów</t>
  </si>
  <si>
    <r>
      <rPr>
        <b/>
        <sz val="15"/>
        <rFont val="Calibri"/>
        <family val="2"/>
        <charset val="238"/>
        <scheme val="minor"/>
      </rPr>
      <t>MOPS/W1.57/20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i rozbudowa obiektu przy al. Modrzewiowej 25 w Krakowie wraz z budową sieci kanalizacji opadowej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</si>
  <si>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DPS-Ł41/W1.59/20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ul. Łanowa 43 d - DPS, ul. Łanowa 41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</si>
  <si>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t>Dom Pomocy Społecznej, ul. Łanowa 41</t>
  </si>
  <si>
    <r>
      <rPr>
        <b/>
        <sz val="15"/>
        <rFont val="Calibri"/>
        <family val="2"/>
        <charset val="238"/>
        <scheme val="minor"/>
      </rPr>
      <t>MOPS/W1.63/20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obiektów przy ul. Ludwisarzy oraz przy ul. Tokarskiej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</si>
  <si>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ZBK/W4.1/14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Likwidacja barier architektonicznych w budynkach komunalnych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komunalnych.</t>
    </r>
  </si>
  <si>
    <t>Wydział Bezpieczeństwa i Zarządzania Kryzysowego</t>
  </si>
  <si>
    <r>
      <rPr>
        <b/>
        <sz val="15"/>
        <rFont val="Calibri"/>
        <family val="2"/>
        <charset val="238"/>
        <scheme val="minor"/>
      </rPr>
      <t xml:space="preserve">ZDMK/T1.2/17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Przedłużenie ścieżki rowerowej wzdłuż al. Solidarności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</si>
  <si>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Maciejkowej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</si>
  <si>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ZDMK/T1.9/13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Czajna wraz z ulicami przyległymi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</si>
  <si>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ZDMK/T1.14/05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</si>
  <si>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ZDMK/T1.19/17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Do Fortu na odcinku od ul. Mistrzejowickiej do ul. Dmowskiego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</si>
  <si>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Meiera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</si>
  <si>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Wrony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</si>
  <si>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ZDMK/T1.35/06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Mochnaniec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</si>
  <si>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ZTP/T1.51/11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wiat przystankowych na terenie miasta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</si>
  <si>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ZIM/T1.106/15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Klasztornej na odcinku od ul. Żaglowej do ronda przy moście Wandy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</si>
  <si>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ZIM/T1.107/08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kładki pieszo-rowerowej "Kazimierz - Ludwinów"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</si>
  <si>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ZDMK/T1.115/15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Lubostroń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</si>
  <si>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ZDMK/T1.117/15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 dojazdu do Szkoły Podstawowej z Oddziałami Integracyjnymi nr 148 przy ul. Żabiej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</si>
  <si>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ZIM/T1.123/15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ul. 8 Pułku Ułanów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</si>
  <si>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ZDMK/T1.125/16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ul. Glinik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</si>
  <si>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ZDMK/T1.132/15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Wrobela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</si>
  <si>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Witkowickiej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</si>
  <si>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ZDMK/T1.155/16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Chylińskiego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</si>
  <si>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ZDMK/T1.158/16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Kozienickiej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</si>
  <si>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ZDMK/T1.168/16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Ważewskiego - etap I wraz z rozbudową ul. Zakarczmie - etap 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</si>
  <si>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Stelmachów i ul. Piaskowej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</si>
  <si>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ZDMK/T1.182/17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ul. Szafrana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</si>
  <si>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ZDMK/T1.187/17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Rozbudowa ul. Tynieckiej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</si>
  <si>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ZIM/T1.188/17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układu komunikacyjnego dla obsługi Szpitala Uniwersyteckiego w Prokocimiu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</si>
  <si>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Modernizacja ul. Niewodniczańskiego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</si>
  <si>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ZDMK/T1.201/17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przy ulicy Glogera od klasztoru Karmelitów Bosych Glogera 5 do granicy Miasta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</si>
  <si>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ZDMK/T1.206/17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jednostronnego wraz z odwodnieniem przy ul. Bogucianka od skrzyżowania ulic Benedyktyńska, Bolesława Śmiałego i Bogucianka po prawej stronie do skrzyżowania ul. Bogucianka z ul. Walgierza Wdałego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</si>
  <si>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ZDMK/T1.213/17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budowy chodników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</si>
  <si>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ZDMK/T1.222/17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nowej ulicy łączącej ul. ks. Felińskiego z al. 29 Listopada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</si>
  <si>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GK/T1.233/18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pieszo-rowerowej w rejonie stacji kolejowej Kraków Bonarka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</si>
  <si>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ZIM/T1.234/18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nad układem torowym w ciągu ul. Kąpielowej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</si>
  <si>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ZIM/T1.249/19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kładki łączącej ul. Żabiniec z al. 29 Listopada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</si>
  <si>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ZDMK/T1.251/19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Stróżeckiego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</si>
  <si>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równoległej do ul. Turowicza na odcinku od ul. gen. Bolesława Roi do wiaduktu w kierunku Centrum Handlowego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</si>
  <si>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Ul. Górnickiego - budowa chodnika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</si>
  <si>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Przebudowa ul. Kuźnicy Kołłątajowskiej w okolicy bloku nr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</si>
  <si>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ZDMK/T1.259/19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Budowa lewoskrętu z ul. Żmujdzkiej w al. 29 Listopada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</si>
  <si>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drogi łączącej ul. Stella-Sawickiego z planowanym Małopolskim Centrum Nauki przy al. Bora Komorowskiego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</si>
  <si>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ZDMK/T1.262/19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Układ drogowy w rejonie ul. Wita Stwosza - ul. Bosackiej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</si>
  <si>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Siennej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</si>
  <si>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ekranów akustycznych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</si>
  <si>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GK/T1.275/20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wiaduktu w ciągu ul. Fredry nad linią kolejową nr 94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</si>
  <si>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ZDMK/T1.279/20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Łączymy dzielnice - budowa podestu wzdłuż ul. Na Błonie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</si>
  <si>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chodnika prowadzącego od przystanku do przedszkola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</si>
  <si>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Bezpieczniej wzdłuż ul. Sołtysowskiej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</si>
  <si>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Ścieżka rowerowa na wjeździe w ul. Medweckiego od zachodu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</si>
  <si>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ścieżek rowerowych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</si>
  <si>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parkingów P&amp;R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</si>
  <si>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Układ drogowy Kraków Nowa Huta Przyszłości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</si>
  <si>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ZIM/U1.1/10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cmentarza w Podgórkach Tynieckich w Krakowie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</si>
  <si>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ZZM/O1.3/09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Parku im. Anny i Erazma Jerzmanowskich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</si>
  <si>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WS/O1.4/19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Współpracy Miasta Krakowa z Rodzinnymi Ogrodami Działkowymi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dostępności rodzinnych ogrodów działkowych dla mieszkańców miasta Krakowa.</t>
    </r>
  </si>
  <si>
    <t>Wydział Kształtowania Środowiska</t>
  </si>
  <si>
    <r>
      <rPr>
        <b/>
        <sz val="15"/>
        <rFont val="Calibri"/>
        <family val="2"/>
        <charset val="238"/>
        <scheme val="minor"/>
      </rPr>
      <t xml:space="preserve">ZDMK/O1.5/17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Posadowienie toalet na terenie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</si>
  <si>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ZZM/O1.8/16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Parku Dębnickiego - część C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</si>
  <si>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 xml:space="preserve">ZZM/O1.22/14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Zagospodarowanie Parku Duchackiego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</si>
  <si>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ZIM/O1.38/17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schroniska dla bezdomnych zwierząt, ul. Rybna 3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zwierząt</t>
    </r>
  </si>
  <si>
    <r>
      <rPr>
        <b/>
        <sz val="15"/>
        <rFont val="Calibri"/>
        <family val="2"/>
        <charset val="238"/>
        <scheme val="minor"/>
      </rPr>
      <t xml:space="preserve">ZZM/O1.39/15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Zakrzówek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</si>
  <si>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ZZM/O1.50/14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Rewaloryzacja Parku Bednarskiego i Wzgórza Lasoty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</si>
  <si>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ZZM/O1.52/16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Lotników Polskich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</si>
  <si>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ZZM/O1.79/16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stoków Wzgórza Wawelskiego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</si>
  <si>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ZZM/O1.117/17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Parku Jordana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</si>
  <si>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JP/O1.126/18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termomodernizacji budynków jednorodzinnych dla Miasta Krakowa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Ograniczenie emisji CO2.</t>
    </r>
  </si>
  <si>
    <r>
      <rPr>
        <b/>
        <sz val="15"/>
        <rFont val="Calibri"/>
        <family val="2"/>
        <charset val="238"/>
        <scheme val="minor"/>
      </rPr>
      <t xml:space="preserve">ZZM/O1.127/18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Zalew Bagry - zagospodarowanie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</si>
  <si>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Zaciągnij się po TĘŻNIE - SOLANKOWE orzeźwienie dla Krakowa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</si>
  <si>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ZZM/O1.138/18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chodnika z oświetleniem przy Forcie nr 52 "Borek"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</si>
  <si>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ZZM/O1.165/19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Czyżby zapomniano o Zalewie Nowohuckim … i Nowej Hucie?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</si>
  <si>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Parki kieszonkowe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</si>
  <si>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ZZM/O1.175/19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Park Młynówka Królewska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</si>
  <si>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ZZM/O1.176/19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Bulwarów Wiślanych Wisła łączy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</si>
  <si>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ZZM/O1.178/19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rehabilitacji przy Miejskim Centrum Opieki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Promowanie zdrowego trybu życia.</t>
    </r>
  </si>
  <si>
    <r>
      <rPr>
        <b/>
        <sz val="15"/>
        <rFont val="Calibri"/>
        <family val="2"/>
        <charset val="238"/>
        <scheme val="minor"/>
      </rPr>
      <t>ZZM/O1.188/19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Placu Axentowicza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</si>
  <si>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ZZM/O1.198/20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Tak dla parku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</si>
  <si>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ZZM/O1.199/20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Jasne, że Bulwary! - piękne i bezpieczne Bulwary nad Wisłą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Miast.</t>
    </r>
  </si>
  <si>
    <r>
      <rPr>
        <b/>
        <sz val="15"/>
        <rFont val="Calibri"/>
        <family val="2"/>
        <charset val="238"/>
        <scheme val="minor"/>
      </rPr>
      <t>ZZM/O1.200/20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Młynówka Królewska - najdłuższy park w Polsce!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</si>
  <si>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Aleja Róż na nowo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</si>
  <si>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Kazimierz - posadzenie drzew na ul. św. Wawrzyńca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</si>
  <si>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Kieszonkowy park sąsiedzki na Kazimierzu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</si>
  <si>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Sąsiedzki zieleniec - ogród społeczny Grzegórzek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</si>
  <si>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Odpocznij w Parku Zaczarowanej Dorożki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</si>
  <si>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ZZM/O1.209/20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Naturalnie aktywni - Park Rzeczny Tonie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</si>
  <si>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na Prądniku Białym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</si>
  <si>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Nowy ogród przy ul. Królewskiej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</si>
  <si>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Zielona Krowodrza - parki i ogrody sąsiedzkie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</si>
  <si>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Plac aktywnego wypoczynku dla młodzieży na Zakrzówku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</si>
  <si>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Skwery dla Ludwinowa (os. Podwawelskie)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</si>
  <si>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w Łagiewnikach - etap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</si>
  <si>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Leśny plac zabaw w Parku Solvay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</si>
  <si>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ZZM/O1.226/20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Chrońmy tereny zielone na Klinach zakładając ogród społeczny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</si>
  <si>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kieszonkowy w okolicy dawnego pasa lotniska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</si>
  <si>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Zielony przystanek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</si>
  <si>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Ławki z widokiem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</si>
  <si>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Wolica - skwer z miejscem rekreacji przy Brzeskiej - Zakępie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</si>
  <si>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>ZZM/O1.237/20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parku wokół Dworku Matejki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</t>
    </r>
  </si>
  <si>
    <r>
      <rPr>
        <b/>
        <sz val="15"/>
        <rFont val="Calibri"/>
        <family val="2"/>
        <charset val="238"/>
        <scheme val="minor"/>
      </rPr>
      <t xml:space="preserve">WS/O2.6/13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Zadania związane z realizacją "Krakowskiego programu małej retencji wód opadowych"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</si>
  <si>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KEGW/O2.12/20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ul. Kosocickiej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</si>
  <si>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KEGW/O2.13/20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rowów odwadniających i kolektorów zgodnie z koncepcją odwodnienia obszaru Luboczy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</si>
  <si>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Wykonanie ogrodu deszczowego ZZM (zbiornik na działce 103/2 obr. 12 NH)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</si>
  <si>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"Kabel"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</si>
  <si>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przepompowni przy ul. Półłanki/Agatowa wraz z rurociągiem tłocznym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</si>
  <si>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KEGW/O2.18/20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urządzeń podczyszczających na wylotach kanalizacji opadowej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</si>
  <si>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KEGW/O2.19/20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przy ul. Bugaj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</si>
  <si>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rowu odwadniającego w rejonie ul. Widłakowej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</si>
  <si>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rowu przydrożnego przy ul. Łokietka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</si>
  <si>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KEGW/O2.25/20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Wariantowa koncepcja zagospodarowania wód opadowych dla obszarów zagrożonych osuwiskowo z alternatywnym wykluczeniem spod zabudowy obszarów zagrożonych       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</si>
  <si>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 xml:space="preserve">ZIM/M1.4/14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realizacja budynku mieszkalnego wielorodzinnego przy ul. Fredry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</si>
  <si>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 xml:space="preserve">MCOO/E1.3/18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50, ul. Katowicka 28 -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</si>
  <si>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MCOO/E1.7/12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Termomodernizacja gminnych obiektów oświatowych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</si>
  <si>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Szkoły Podstawowej nr 72, al. Modrzewiowa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</si>
  <si>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EK/E1.37/20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Zintegrowany System Zarządzania Oświatą 2.0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</si>
  <si>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MCOO/E1.43/15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Dostosowanie budynków oświatowych do wymogów przeciwpożarowych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</si>
  <si>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MCOO/E1.83/16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Kliny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</si>
  <si>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MCOO/E1.84/16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Szkoła Podstawowa Nr 53, ul. Skośna 8 - rozbudowa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</si>
  <si>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MCOO/E1.119/19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szkoły podstawowej na os. Złocień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</si>
  <si>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LO V/E1.128/18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V Liceum Ogólnokształcące, ul. Studencka 12 - adaptacja poddasza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</si>
  <si>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Liceum Ogólnokształcące nr V</t>
  </si>
  <si>
    <r>
      <rPr>
        <b/>
        <sz val="15"/>
        <rFont val="Calibri"/>
        <family val="2"/>
        <charset val="238"/>
        <scheme val="minor"/>
      </rPr>
      <t>MCOO/E1.130/19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7, ul. Skotnicka 86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</si>
  <si>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SOSW 6/E1.132/19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Specjalnego Ośrodka Szkolno-Wychowawczego nr 6, ul. Niecała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</si>
  <si>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134, ul. Kłuszyńska 46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</si>
  <si>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MCOO/E1.136/19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67 przy ul. Kaczorówka 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</si>
  <si>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Przebudowa Samorządowego Przedszkola nr 38, ul. Jabłonkowska 39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</si>
  <si>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Szkoły Podstawowej nr 62, ul. Ćwikłowa 1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</si>
  <si>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hali sportowej przy SP nr 151, ul. Lipińskiego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</si>
  <si>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ZIS/S1.1/19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Całorocznego Ośrodka Sportów Zimowych wraz z zespołem basenów w rejonie ul. Lipskiej - Myśliwskiej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</si>
  <si>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ZIS/S1.3/17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obiektów sportowych WKS Wawel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</si>
  <si>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ZIS/S1.6/17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KS Zwierzyniecki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</si>
  <si>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ZIS/S1.11/11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basenu przy Szkole Podstawowej nr 155, os. 2 Pułku Lotniczego 21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Upowszechnienie prozdrowotnego stylu życia mieszkańców dzielnicy.</t>
    </r>
  </si>
  <si>
    <r>
      <rPr>
        <b/>
        <sz val="15"/>
        <rFont val="Calibri"/>
        <family val="2"/>
        <charset val="238"/>
        <scheme val="minor"/>
      </rPr>
      <t>ZIS/S1.87/17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Program rewitalizacji boisk przyszkolnych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</si>
  <si>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ZIS/S1.91/17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SP 32, ul. Królowej Jadwigi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</si>
  <si>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>ZIS/S1.104/19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 xml:space="preserve">Hala Sportowa przy SP 74, ul. Branicka 26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</si>
  <si>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ZIS/S1.107/19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sportowych OSiR Kolna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</si>
  <si>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ZIS/S1.117/20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przy SP z Oddziałami Integracyjnymi nr 144, os. Bohaterów Września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</si>
  <si>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Modernizacja obiektów RKS Juvenia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</si>
  <si>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ZIS/S1.120/20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Rewitalizacja terenów przy Moście Kotlarskim - Bulwar Podolski - budowa "Mariny Krakowskiej"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</si>
  <si>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na terenie os. Mogiła wraz ze świetlicą środowiskową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</si>
  <si>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Centrum Sportów Miejskich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</si>
  <si>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ZIS/S1.123/20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Prokocimskie Camp Nou - oświetlenie KS Kolejarz Prokocim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</si>
  <si>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KD/K1.25/19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Rewitalizacja zespołu zabytkowego hangaru lotniczego przy ul. Izydora Stella-Sawickiego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</si>
  <si>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rPr>
        <b/>
        <sz val="15"/>
        <rFont val="Calibri"/>
        <family val="2"/>
        <charset val="238"/>
        <scheme val="minor"/>
      </rPr>
      <t xml:space="preserve">KD/K2.6/17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Przebudowa i modernizacja budynku os. Szkolne 26, tzw. Nowe Skrzydło dla Centrum Artystyczno - Edukacyjnego Dom Utopii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</si>
  <si>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ZIM/K2.7/20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Przygotowanie budowy budynku przy ul. Młodej Polski 7 na potrzeby społeczności Dzielnicy VI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</si>
  <si>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KD/K2.9/16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Adaptacja i rozbudowa siedziby Teatru KTO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</si>
  <si>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ZIM/K2.21/16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Centrum Kultury Ruczaj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</si>
  <si>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ZIM/K2.26/16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Domu Kultury przy ul. Koszykarskiej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</si>
  <si>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KD/K2.33/16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Centrum Literatury i Języka "Planeta Lem"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</si>
  <si>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Galerii Sztuki Współczesnej Bunkier Sztuki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</si>
  <si>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KD/K2.81/20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budynku Muzeum Armii Krajowej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</si>
  <si>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IT/A1.1/99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System informatyczny UMK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systemu informatycznego UMK.</t>
    </r>
  </si>
  <si>
    <r>
      <rPr>
        <b/>
        <sz val="15"/>
        <rFont val="Calibri"/>
        <family val="2"/>
        <charset val="238"/>
        <scheme val="minor"/>
      </rPr>
      <t xml:space="preserve">GD/A1.2/14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Prowadzenie Powiatowego Zasobu Geodezyjnego i Kartograficznego oraz Miejskiego Systemu Informacji Przestrzennej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</si>
  <si>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t>Wydział Geodezji</t>
  </si>
  <si>
    <r>
      <rPr>
        <b/>
        <sz val="15"/>
        <rFont val="Calibri"/>
        <family val="2"/>
        <charset val="238"/>
        <scheme val="minor"/>
      </rPr>
      <t xml:space="preserve">OR/A1.4/10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Wdrożenie Systemu Elektronicznych Usług Publicznych w Urzędzie Miasta Krakowa i Miejskich Jednostkach Organizacyjnych Gminy Miejskiej Kraków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Optymalizacja świadczeń usług elektronicznych (procedur zewnętrznych i wewnętrznych) przez Urząd Miasta Krakowa i Miejskie Jednostki Organizacyjne.</t>
    </r>
  </si>
  <si>
    <r>
      <rPr>
        <b/>
        <sz val="15"/>
        <rFont val="Calibri"/>
        <family val="2"/>
        <charset val="238"/>
        <scheme val="minor"/>
      </rPr>
      <t xml:space="preserve">ZIM/A1.7/18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Przygotowanie i budowa Urzędu Stanu Cywilnego przy ul. Dobrego Pasterza 116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Polepszenie jakości usług publicznych.</t>
    </r>
  </si>
  <si>
    <r>
      <rPr>
        <b/>
        <sz val="15"/>
        <rFont val="Calibri"/>
        <family val="2"/>
        <charset val="238"/>
        <scheme val="minor"/>
      </rPr>
      <t>OU/A1.29/18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UMK do obowiązujących przepisów przeciwpożarowych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stanu technicznego budynków.</t>
    </r>
  </si>
  <si>
    <r>
      <rPr>
        <b/>
        <sz val="15"/>
        <rFont val="Calibri"/>
        <family val="2"/>
        <charset val="238"/>
        <scheme val="minor"/>
      </rPr>
      <t xml:space="preserve">GS/A2.1/07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Regulacja stanów prawnych i pozyskiwanie nieruchomości do zasobu Miasta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</si>
  <si>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 xml:space="preserve">GS/A2.2/09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Wypłata odszkodowań z tytułu inwestycji drogowych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</si>
  <si>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GS/A2.3/10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Realizacja roszczeń odszkodowawczych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działki zajęte pod drogi</t>
    </r>
  </si>
  <si>
    <r>
      <rPr>
        <b/>
        <sz val="15"/>
        <rFont val="Calibri"/>
        <family val="2"/>
        <charset val="238"/>
        <scheme val="minor"/>
      </rPr>
      <t xml:space="preserve">GS/A2.4/19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terenu Szpitala Uniwersyteckiego w rejonie ul. Kopernika (obszar Wesoła)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</si>
  <si>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MOPS/W1.61/20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Domu Pomocy Społecznej dla osób przewlekle somatycznie chorych przy ul. Praskiej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</si>
  <si>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KEGW/O2.26/20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Na Wysokie Stany przy ul. Nowohuckiej                  </t>
    </r>
    <r>
      <rPr>
        <sz val="15"/>
        <rFont val="Calibri"/>
        <family val="2"/>
        <charset val="238"/>
        <scheme val="minor"/>
      </rPr>
      <t xml:space="preserve">         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</si>
  <si>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ZIM/T1.253/19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Koncepcja budowy kładki pieszo-rowerowej Dębniki - Zwierzyniec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</si>
  <si>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ZIS/E1.114/18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sali gimnastycznej przy SP nr 26, ul. Krasickiego 34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</si>
  <si>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ZDMK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</si>
  <si>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ZZM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życia mieszkańców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</si>
  <si>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ZIS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sportowej służącej mieszkańcom</t>
    </r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</si>
  <si>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MCOO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</si>
  <si>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r>
      <rPr>
        <b/>
        <sz val="15"/>
        <rFont val="Calibri"/>
        <family val="2"/>
        <charset val="238"/>
        <scheme val="minor"/>
      </rPr>
      <t>URBACT III - Tourism Friendly Cities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Wypracowanie wspólnie z partnerskimi miastami europejskimi form wymiany wiedzy dotyczącej zrównoważenia turystyki w mieście oraz narzędzi realizacji</t>
    </r>
  </si>
  <si>
    <r>
      <rPr>
        <b/>
        <sz val="15"/>
        <rFont val="Calibri"/>
        <family val="2"/>
        <charset val="238"/>
        <scheme val="minor"/>
      </rPr>
      <t xml:space="preserve">KD/K1.7/17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termomodernizacja zabytkowego budynku dawnej Zbrojowni przy ul. Rakowickiej 22 na centrum wystawienniczo-edukacyjne Muzeum Fotografii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Ratowanie zabytków przed degradacją.</t>
    </r>
  </si>
  <si>
    <r>
      <t xml:space="preserve">ZDMK/T1.156/16
Budowa połączenia drogowego ul. Szafirowej z ul. Jabłonną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</si>
  <si>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ZDMK/T1.178/17
Przebudowa mostu nad potokiem Bibiczanka w ciągu ul. Siewnej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</si>
  <si>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ZDMK/T1.293/20
Budowa tunelowego przejścia pieszo-rowerowego pod linią 100 (Mała obwodnica kolejowa) łączącego ul. Lotniczą z ul. Raciborskiego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</si>
  <si>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MDK-BE/E1.153/20
MDK, ul. Na Wrzosach 57 - adaptacja strychu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</si>
  <si>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</t>
  </si>
  <si>
    <r>
      <rPr>
        <b/>
        <sz val="15"/>
        <rFont val="Calibri"/>
        <family val="2"/>
        <charset val="238"/>
        <scheme val="minor"/>
      </rPr>
      <t xml:space="preserve">ZDMK/T1.305/20
Modernizacja ul. Pochwalskiego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</si>
  <si>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ZDMK/T1.297/20
Przebudowa ul. Niepokalanej Panny Marii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</si>
  <si>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ZDMK/T1.300/20
Budowa ścieżki pieszo-rowerowej wraz z dodatkowymi miejscami parkingowymi przy ul. Czerwone Maki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</si>
  <si>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ZZM/O1.244/20
Budowa Parku Rzecznego Białucha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</si>
  <si>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ZIS/S1.138/20
Zagospodarowanie terenów sportowo - rekreacyjnych przy ZSP nr 1 ul. Myśliwska 64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</si>
  <si>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ZDMK/T1.152/16
Przebudowa ul. Płaszowskiej od ul. Paproci do ul. Saskiej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</si>
  <si>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1.3.2.300</t>
  </si>
  <si>
    <t>1.3.2.301</t>
  </si>
  <si>
    <r>
      <rPr>
        <b/>
        <sz val="15"/>
        <rFont val="Calibri"/>
        <family val="2"/>
        <charset val="238"/>
        <scheme val="minor"/>
      </rPr>
      <t xml:space="preserve">ZZM/O1.110/17
Zagospodarowanie parku rzecznego "Ogród Płaszów" - etap II i III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</si>
  <si>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MCOO/E1.155/20
Budowa zespołu szkolno-przedszkolnego w rejonie Łęgu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</si>
  <si>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ZIM/O1.182/19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Ośrodka Rehabilitacji Dzikich Zwierząt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</si>
  <si>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ZIM/O1.245/20
Budowa wybiegu dla szympansów i makaków japońskich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</si>
  <si>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GS/ST8.13/17
Rozbudowa ul. Krzyżańskiego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</si>
  <si>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t xml:space="preserve">Załącznik Nr 2
do Uchwały Nr 
Rady Miasta Krakowa
z dnia </t>
  </si>
  <si>
    <r>
      <rPr>
        <b/>
        <sz val="15"/>
        <rFont val="Calibri"/>
        <family val="2"/>
        <charset val="238"/>
        <scheme val="minor"/>
      </rPr>
      <t>ZIS/S1.101/19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boiska sportowego wielofunkcyjnego wraz z oświetleniem w rejonie ulic Lubostroń/Kolista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</si>
  <si>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NW/Z1.11/20
Dostosowanie budynku szpitalnego po byłej pralni na potrzeby Patomorfologii, Prosektorium i pomieszczeń magazynowych Szpitala Miejskiego Specjalistycznego im. Gabriela Narutowicza w Krakowie, wraz z pierwszym wyposażeniem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</si>
  <si>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Badanie satysfakcji klienta UMK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Bieżące monitorowanie jakości świadczonych usług przez UMK</t>
    </r>
  </si>
  <si>
    <r>
      <rPr>
        <b/>
        <sz val="15"/>
        <rFont val="Calibri"/>
        <family val="2"/>
        <charset val="238"/>
        <scheme val="minor"/>
      </rPr>
      <t>ZIM/T1.288/20
Budowa kładki pieszo-rowerowej Grzgórzki - Zabłocie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</si>
  <si>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ZIS/S1.5/17 
Przebudowa Klubu Sportowego Tramwaj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wykonywania usług sportowych.</t>
    </r>
  </si>
  <si>
    <r>
      <rPr>
        <b/>
        <sz val="15"/>
        <rFont val="Calibri"/>
        <family val="2"/>
        <charset val="238"/>
        <scheme val="minor"/>
      </rPr>
      <t>RPOWM - Poddziałanie 9.2.2 - Rozszerzenie zakresu pomocy psychologicznej dla osób zagrożonych przemocą i doświadczających przemocy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Podniesienie dostępności pomocypsychologicznej udzielanej w ramach interwencji kryzysowej dla osób doświadczających przemocy lub zagrożonych przemocą</t>
    </r>
  </si>
  <si>
    <t>Ośrodek Interwencji Kryzysowej</t>
  </si>
  <si>
    <r>
      <rPr>
        <b/>
        <sz val="15"/>
        <rFont val="Calibri"/>
        <family val="2"/>
        <charset val="238"/>
        <scheme val="minor"/>
      </rPr>
      <t>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</si>
  <si>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r>
      <rPr>
        <b/>
        <sz val="15"/>
        <rFont val="Calibri"/>
        <family val="2"/>
        <charset val="238"/>
        <scheme val="minor"/>
      </rPr>
      <t>GD/A1.45/20
Nowe usługi w Elektronicznym Centrum Obsługi (ECO), elektroniczne archiwum i rejestry publiczne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udziału nowoczesnych technologii informacyjno-komunikacyjnych w procesie udostępniania zasobów oraz świadczenia usług publicznych.</t>
    </r>
  </si>
  <si>
    <t>Specjalny Ośrodek Szkolno-Wychowawczy nr 6</t>
  </si>
  <si>
    <r>
      <rPr>
        <b/>
        <sz val="15"/>
        <rFont val="Calibri"/>
        <family val="2"/>
        <charset val="238"/>
        <scheme val="minor"/>
      </rPr>
      <t xml:space="preserve">Przedsięwzięcie dotyczące zadań inwestycyjnych dzielnic realizowane przez KD
</t>
    </r>
    <r>
      <rPr>
        <sz val="12"/>
        <rFont val="Calibri"/>
        <family val="2"/>
        <charset val="238"/>
        <scheme val="minor"/>
      </rPr>
      <t>Cel: Poprawa stanu infrastruktury</t>
    </r>
  </si>
  <si>
    <r>
      <rPr>
        <b/>
        <sz val="15"/>
        <rFont val="Calibri"/>
        <family val="2"/>
        <charset val="238"/>
        <scheme val="minor"/>
      </rPr>
      <t>ZDMK/T1.313/20
Suchą nogą do tramwaju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</si>
  <si>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KEGW/O2.24/20
Opracowanie koncepcji odwodnienia wybranych obszarów Krakowa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</si>
  <si>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ZDMK/T1.315/20
Budowa ścieżki rowerowej wzdłuż al. 29 Listopada od ul. Żelaznej do ul. Woronicza w Krakowie - etap II strona wschodnia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</si>
  <si>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RPOWM - Poddziałanie 9.2.2 - W sile wieku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Utworzenie nowej placówki (18 miejsc) zapewniającej dzienną opiekę i aktywizację poprzez świadczenie usług dla osób niesamodzielnych po 60 roku i ich opiekunów.</t>
    </r>
  </si>
  <si>
    <t>Centrum Obsługi Informatycznej</t>
  </si>
  <si>
    <r>
      <rPr>
        <b/>
        <sz val="15"/>
        <rFont val="Calibri"/>
        <family val="2"/>
        <charset val="238"/>
        <scheme val="minor"/>
      </rPr>
      <t>RPOWM - Poddziałanie 9.2.2 - Wspornik - Punkt Wsparcia Opiekunów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wytchnieniowe i szkoleniowe opiekunów faktycznych i osób niesamodzielnych z Gminy Miejskiej Kraków.</t>
    </r>
  </si>
  <si>
    <r>
      <t xml:space="preserve">Przedsięwzięcie dotyczące zadań inwestycyjnych dzielnic realizowane przez ZIM
</t>
    </r>
    <r>
      <rPr>
        <sz val="12"/>
        <rFont val="Calibri"/>
        <family val="2"/>
        <charset val="238"/>
        <scheme val="minor"/>
      </rPr>
      <t>Cel: Poprawa warunków bezpieczeństwa mieszkańców</t>
    </r>
  </si>
  <si>
    <r>
      <rPr>
        <b/>
        <sz val="15"/>
        <rFont val="Calibri"/>
        <family val="2"/>
        <charset val="238"/>
        <scheme val="minor"/>
      </rPr>
      <t>ZIS/S1.146/20
Budowa hali sportowej przy VIII LO, ul. Grzegórzecka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wykonywanych usług sportowych.</t>
    </r>
  </si>
  <si>
    <r>
      <rPr>
        <b/>
        <sz val="15"/>
        <rFont val="Calibri"/>
        <family val="2"/>
        <charset val="238"/>
        <scheme val="minor"/>
      </rPr>
      <t xml:space="preserve">ZIS/S1.110/20 
Modernizacja miejskiego stadionu piłkarskiego "Wisła Kraków"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</si>
  <si>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Konsultacje dla rodziców na oddziałach ginekologiczno - położniczych i w szkołach rodzenia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Wsparcie rodzin w celu adaptacji do roli opiekuńczo-wychowawczej po urodzeniu dziecka.</t>
    </r>
  </si>
  <si>
    <r>
      <rPr>
        <b/>
        <sz val="15"/>
        <rFont val="Calibri"/>
        <family val="2"/>
        <charset val="238"/>
        <scheme val="minor"/>
      </rPr>
      <t>Dynaxibility4CE - Regulacja Stref Ograniczonego Ruchu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Wskazanie i rozwój nowych narzędzi umożliwiającychdługofalową redukcję zanieczyszczeń</t>
    </r>
  </si>
  <si>
    <r>
      <rPr>
        <b/>
        <sz val="15"/>
        <rFont val="Calibri"/>
        <family val="2"/>
        <charset val="238"/>
        <scheme val="minor"/>
      </rPr>
      <t>POWER - Działanie 4.2 - Programy mobilności ponadnarodowej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Pogłębianie umiejętności posługiwania się językiem obcym.</t>
    </r>
  </si>
  <si>
    <r>
      <rPr>
        <b/>
        <sz val="15"/>
        <rFont val="Calibri"/>
        <family val="2"/>
        <charset val="238"/>
        <scheme val="minor"/>
      </rPr>
      <t>Realizacja obowiązków Gminy Miejskiej Kraków w zakresie finansowania Ochotniczych Straży Pożarnych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Finansowanie okresowych badań lekarskich dla członków jednostek OSP oraz zakup paliwa z terenu Gminy Miejskiej Kraków.</t>
    </r>
  </si>
  <si>
    <r>
      <rPr>
        <b/>
        <sz val="15"/>
        <rFont val="Calibri"/>
        <family val="2"/>
        <charset val="238"/>
        <scheme val="minor"/>
      </rPr>
      <t>Aktualizacja baz danych Powiatowego Zasobu Geodezyjnego i Kartograficznego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zakresu i jakości świadczenia usług publicznych drogą elektroniczną poprzez zapewnienie beneficjentom aktualnych informacji gromadzonych w powiatowym zasobie geodezyjnym i kartograficznym.</t>
    </r>
  </si>
  <si>
    <r>
      <rPr>
        <b/>
        <sz val="15"/>
        <rFont val="Calibri"/>
        <family val="2"/>
        <charset val="238"/>
        <scheme val="minor"/>
      </rPr>
      <t>Zarządzanie i nadzór nad lasami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Zachowanie wielofunkcyjności, użyteczności i ochrony lasów na terenie Gminy Miejskiej Kraków z uwzględnieniem ich wpływu na klimat, powietrze, wodę, glebę i warunki życia mieszkańców</t>
    </r>
  </si>
  <si>
    <r>
      <rPr>
        <b/>
        <sz val="15"/>
        <rFont val="Calibri"/>
        <family val="2"/>
        <charset val="238"/>
        <scheme val="minor"/>
      </rPr>
      <t>Działania w ramach aktualizacji Planu transportowego dla Krakowa i gmin ościennych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Zaplanowanie przewozów o charakterze użyteczności publicznej, realizowanych na obszarze Miasta Krakowa i gmin sąsiednich, zgodnie z zasadami zrównoważonego rozwoju transportu.</t>
    </r>
  </si>
  <si>
    <r>
      <rPr>
        <b/>
        <sz val="15"/>
        <rFont val="Calibri"/>
        <family val="2"/>
        <charset val="238"/>
        <scheme val="minor"/>
      </rPr>
      <t>Utrzymanie parkingów Park &amp; Ride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Funkcjonujące parkingi Park &amp; Ride na terenie Miasta Krakowa</t>
    </r>
  </si>
  <si>
    <r>
      <rPr>
        <b/>
        <sz val="15"/>
        <rFont val="Calibri"/>
        <family val="2"/>
        <charset val="238"/>
        <scheme val="minor"/>
      </rPr>
      <t>GS/ST10.4/20
Budowa przystanku kolejowego SKA "Kraków Prądnik" wraz z budową parkingu typu Park &amp; Ride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</si>
  <si>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MOPS/W1.6/20
 Ukończenie budowy domu pomocy społecznej przy ul. Widłakowej 58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</si>
  <si>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Termomodernizacja budynków przychodni zdrowia w Krakowie (ZIT)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Upowszechniona wiedza o realizowanym projekcie</t>
    </r>
  </si>
  <si>
    <r>
      <rPr>
        <b/>
        <sz val="15"/>
        <rFont val="Calibri"/>
        <family val="2"/>
        <charset val="238"/>
        <scheme val="minor"/>
      </rPr>
      <t>ZDMK/T1.277/20
Chodnik przy ul. Kwartowej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</si>
  <si>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ZDMK/T1.286/20
Budowa chodnika wzdłuż ul. Lubockiej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drogowej Miasta.</t>
    </r>
  </si>
  <si>
    <r>
      <rPr>
        <b/>
        <sz val="15"/>
        <rFont val="Calibri"/>
        <family val="2"/>
        <charset val="238"/>
        <scheme val="minor"/>
      </rPr>
      <t>ZDMK/T1.317/20
Program budowy miejsc postojowych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Pprawa warunków życia mieszkańców.</t>
    </r>
  </si>
  <si>
    <r>
      <rPr>
        <b/>
        <sz val="15"/>
        <rFont val="Calibri"/>
        <family val="2"/>
        <charset val="238"/>
        <scheme val="minor"/>
      </rPr>
      <t>MOPS/W1.2/20
Modernizacja budynku MOPS przy ul. Józefińskiej 14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</si>
  <si>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POWER - Działanie 2.8 - Sami-Dzielni! - razem przeciw COVID-19 - B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mieszkańców i pracowników placówek opieki całodobowej z terenu GMK w związku z zagrożeniem i skutkami COVID-19 poprzez przygotowanie 40 miejsc do ewakuacji mieszkańców placówek opieki całodobowej zlokalizowanych pod adresem Kraków ul. Księcia Józefa 52 (budynek "B").</t>
    </r>
  </si>
  <si>
    <r>
      <rPr>
        <b/>
        <sz val="15"/>
        <rFont val="Calibri"/>
        <family val="2"/>
        <charset val="238"/>
        <scheme val="minor"/>
      </rPr>
      <t>ClimateKIC - Zeroemisyjny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Stworzenie planu działań, obejmującego zarówno sektor publiczny jak i prywatny, którego realizacja przyczyni się do zmniejszenia emisji CO2 w Krakowie.</t>
    </r>
  </si>
  <si>
    <r>
      <rPr>
        <b/>
        <sz val="15"/>
        <rFont val="Calibri"/>
        <family val="2"/>
        <charset val="238"/>
        <scheme val="minor"/>
      </rPr>
      <t>RPOWM - Poddziałanie 9.2.1 - Zawsze rodzina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Zapobieganie wykluczeniu społecznemu poprzez zwiększenie dostępności do usług społecznych zapewniających specjalistyczne wsparcie dla dzieci i młodzieży oraz ich rodzin z GMK dotkniętych kryzysem zagrożonych dysfunkcją lub przeżywających trudności w pełnieniu funkcji opiekuńczo-wychowawczych oraz wsparcie systemu pieczy zastępczej poprzez kształcenie kandydatów na rodziny zastępcze, prowadzących rodzinne domy dziecka, dyr. placówek op-wych typu rodzinnego, jak również doskonalenie osób już sprawujących piecze zastępczą ww. formach.</t>
    </r>
  </si>
  <si>
    <r>
      <rPr>
        <b/>
        <sz val="15"/>
        <rFont val="Calibri"/>
        <family val="2"/>
        <charset val="238"/>
        <scheme val="minor"/>
      </rPr>
      <t>Prowadzenie cmentarzy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właściwej gospodarki miejscami grzebalnymi oraz realizacji pochowań i pozostałych prac grabarskich.</t>
    </r>
  </si>
  <si>
    <t>Zarząd Cmentarzy Komunalnych</t>
  </si>
  <si>
    <r>
      <rPr>
        <b/>
        <sz val="15"/>
        <rFont val="Calibri"/>
        <family val="2"/>
        <charset val="238"/>
        <scheme val="minor"/>
      </rPr>
      <t>Zarządzanie i gospodarowanie mieniem Skarbu Państwa przez jednostki samorządu terytorialnego w zakresie windykacji należności cywilnoprawnych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</si>
  <si>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t>Wydział Egzekucji Administracyjnej i Windykacji</t>
  </si>
  <si>
    <r>
      <rPr>
        <b/>
        <sz val="15"/>
        <rFont val="Calibri"/>
        <family val="2"/>
        <charset val="238"/>
        <scheme val="minor"/>
      </rPr>
      <t>Podejmowanie postępowań przedegzekucyjnych i egzekucyjnych oraz ich monitorowanie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Wpisywanie dłużników do rejestru dłużników oraz wysyłanie wezwań do zapłaty.</t>
    </r>
  </si>
  <si>
    <r>
      <rPr>
        <b/>
        <sz val="15"/>
        <rFont val="Calibri"/>
        <family val="2"/>
        <charset val="238"/>
        <scheme val="minor"/>
      </rPr>
      <t>Najem powierzchni wystawienniczych, magazynowych lub ekspozycyjnych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jak najlepszej powierzchni wystawienniczej, magazynowej lub ekspozycyjnej dla Miasta.</t>
    </r>
  </si>
  <si>
    <r>
      <rPr>
        <b/>
        <sz val="15"/>
        <rFont val="Calibri"/>
        <family val="2"/>
        <charset val="238"/>
        <scheme val="minor"/>
      </rPr>
      <t>Wspieranie przedsiębiorczości innowacyjnej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Tworzenie narzędzi i platform wsparcia dla przedsiębiorczości innowacyjnej, we współpracy z organizacjami wspierającymi przedsiębiorczość innowacyjną oraz startupową, w tym realizacja projektu ESA BIC.</t>
    </r>
  </si>
  <si>
    <r>
      <rPr>
        <b/>
        <sz val="15"/>
        <rFont val="Calibri"/>
        <family val="2"/>
        <charset val="238"/>
        <scheme val="minor"/>
      </rPr>
      <t>Wspieranie działalności kulturalnej i artystycznej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Dofinansowanie w trybie wieloletnim zadań publicznych wybranych w drodze otwartego konkursu ofert realizowanych przez organizacje pozarządowe oraz realizacja i monitorowanie Programu Rozwoju Kultury w Krakowie 2030 (w tym badania sektora kultury).</t>
    </r>
  </si>
  <si>
    <r>
      <rPr>
        <b/>
        <sz val="15"/>
        <rFont val="Calibri"/>
        <family val="2"/>
        <charset val="238"/>
        <scheme val="minor"/>
      </rPr>
      <t>Prace badawcze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Wykonanie m.in. kompleksowych badań ruchu na potrzeby budowy nowego modelu ruchu dla Gminy Miejskiej Kraków i obszaru ościennego, a także aktualizacji Planu transportowego dla Miasta Krakowa i gmin sąsiednich.</t>
    </r>
  </si>
  <si>
    <r>
      <rPr>
        <b/>
        <sz val="15"/>
        <rFont val="Calibri"/>
        <family val="2"/>
        <charset val="238"/>
        <scheme val="minor"/>
      </rPr>
      <t>LIFE - IP EKOMAŁOPOLSKA "Wdrażanie Regionalnego Planu dla Klimatu i Energii dla województwa małopolskiego"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Regionalnego Planu dla Klimatu i Energii dla województwa małopolskiego - relizacja działań związanych z ochroną klimatu.</t>
    </r>
  </si>
  <si>
    <r>
      <rPr>
        <b/>
        <sz val="15"/>
        <rFont val="Calibri"/>
        <family val="2"/>
        <charset val="238"/>
        <scheme val="minor"/>
      </rPr>
      <t>Utrzymanie stron internetowych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aktualizacji nazw stron internetowych</t>
    </r>
    <r>
      <rPr>
        <sz val="15"/>
        <rFont val="Calibri"/>
        <family val="2"/>
        <charset val="238"/>
        <scheme val="minor"/>
      </rPr>
      <t xml:space="preserve">. </t>
    </r>
    <r>
      <rPr>
        <sz val="12"/>
        <rFont val="Calibri"/>
        <family val="2"/>
        <charset val="238"/>
        <scheme val="minor"/>
      </rPr>
      <t>Zakup domen internetowych.</t>
    </r>
  </si>
  <si>
    <r>
      <rPr>
        <b/>
        <sz val="15"/>
        <rFont val="Calibri"/>
        <family val="2"/>
        <charset val="238"/>
        <scheme val="minor"/>
      </rPr>
      <t>Projekty obywatelskie, lokalne i wielokulturowe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Wzmocnienie potencjału obywatelskiego, integracyjnego i wielokulturowego mieszkańców Krakowa, prowadzenie prac badawczych z zakresu komunikacji spłecznej, współpraca pomiędzy organizacjami pozarządowymi a Gminą Miejską Kraków, dynamizowanie lokalnych inicjatyw obywatelskich, w tym międzynarodowych na rzecz społeczeństwa obywatelskiego, równego traktowania i integracji społecznej.</t>
    </r>
  </si>
  <si>
    <r>
      <rPr>
        <b/>
        <sz val="15"/>
        <rFont val="Calibri"/>
        <family val="2"/>
        <charset val="238"/>
        <scheme val="minor"/>
      </rPr>
      <t>Realizacja działań w zakresie pomocy osobom niepełnosprawnym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Niesienie pomocy osobom niepełnosprawnym poprzez współorganizację przedsięwzięć integracyjnych, kulturalnych, sportowych, udzielanie informacji w zakresie spraw społecznych, wydawanie i obsługa dedykowanych kart uprawniających do ulg.</t>
    </r>
  </si>
  <si>
    <r>
      <rPr>
        <b/>
        <sz val="15"/>
        <rFont val="Calibri"/>
        <family val="2"/>
        <charset val="238"/>
        <scheme val="minor"/>
      </rPr>
      <t>System obsługujący procedury dotacyjne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Usprawnienie procedur dotacyjnych.</t>
    </r>
  </si>
  <si>
    <r>
      <rPr>
        <b/>
        <sz val="15"/>
        <rFont val="Calibri"/>
        <family val="2"/>
        <charset val="238"/>
        <scheme val="minor"/>
      </rPr>
      <t>Utrzymanie, modernizacja i rozbudowa systemu elektronicznych usług publicznych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Rozbudowany, zaktualizowany system elektronicznych usług publicznych.</t>
    </r>
  </si>
  <si>
    <r>
      <rPr>
        <b/>
        <sz val="15"/>
        <rFont val="Calibri"/>
        <family val="2"/>
        <charset val="238"/>
        <scheme val="minor"/>
      </rPr>
      <t>Współpraca w projektach badwczych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Pozyskiwanie danych istotnych dla zarządzania miastem.</t>
    </r>
  </si>
  <si>
    <r>
      <rPr>
        <b/>
        <sz val="15"/>
        <rFont val="Calibri"/>
        <family val="2"/>
        <charset val="238"/>
        <scheme val="minor"/>
      </rPr>
      <t>Organizacja własnych konferencji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Organizacja przez Wydział ds. Turystyki cyklicznych wydarzeń wspierających zrównoważony rozwój turystyczny miasta oraz wykreowanie nowych produktów turystycznych.</t>
    </r>
  </si>
  <si>
    <r>
      <rPr>
        <b/>
        <sz val="15"/>
        <rFont val="Calibri"/>
        <family val="2"/>
        <charset val="238"/>
        <scheme val="minor"/>
      </rPr>
      <t>Strategia rozwoju elektromobilności dla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życia mieszkańców poprzez odpowiednie zarządzanie ruchem, poprawę jakości powietrza, promocję pojazdów elektrycznych, dbanie o potrzeby osób niepełnosprawnych i rozwój prestiżu miasta dzięki nowoczesnym technologiom oraz uporządkowanie zasad rozwoju elektromobilności na terenie Gminy Miejskiej Kraków</t>
    </r>
  </si>
  <si>
    <r>
      <rPr>
        <b/>
        <sz val="15"/>
        <rFont val="Calibri"/>
        <family val="2"/>
        <charset val="238"/>
        <scheme val="minor"/>
      </rPr>
      <t>Utrzymanie Strefy Płatnego Parkowania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organizacji ruchu przez zwiększenie rotacji parkujących pojazdów samochodowych i realizację polityki transportowej.</t>
    </r>
  </si>
  <si>
    <r>
      <rPr>
        <b/>
        <sz val="15"/>
        <rFont val="Calibri"/>
        <family val="2"/>
        <charset val="238"/>
        <scheme val="minor"/>
      </rPr>
      <t>Mobilność edukacyjna POWER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Rozwijanie i doskonalenie umiejętności uczniów poprzez zagraniczne wyjazdy.</t>
    </r>
  </si>
  <si>
    <r>
      <rPr>
        <b/>
        <sz val="15"/>
        <rFont val="Calibri"/>
        <family val="2"/>
        <charset val="238"/>
        <scheme val="minor"/>
      </rPr>
      <t>Centrum Edukacji Ekologicznej Symbioza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Edukacja ekologiczna poprzez utworzenie Centrum Edukacji Ekologicznej Symbioza.</t>
    </r>
  </si>
  <si>
    <r>
      <rPr>
        <b/>
        <sz val="15"/>
        <rFont val="Calibri"/>
        <family val="2"/>
        <charset val="238"/>
        <scheme val="minor"/>
      </rPr>
      <t>Bieżące utrzymanie i rozwój systemu monitoringu wizyjnego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bezpieczeństwa publicznego.</t>
    </r>
  </si>
  <si>
    <r>
      <rPr>
        <b/>
        <sz val="15"/>
        <rFont val="Calibri"/>
        <family val="2"/>
        <charset val="238"/>
        <scheme val="minor"/>
      </rPr>
      <t>Monitorowanie, koordynowanie i nadzorowanie zadań związanych z ochroną Krakowa przed powodzią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serwisu urządzeń monitorujących poziom zwierciadła wody na ciekach w Krakowie.</t>
    </r>
  </si>
  <si>
    <r>
      <rPr>
        <b/>
        <sz val="15"/>
        <rFont val="Calibri"/>
        <family val="2"/>
        <charset val="238"/>
        <scheme val="minor"/>
      </rPr>
      <t>DPS-HE/W1.9/20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Małopolska Tarcza Antykryzysowa - Bezpieczny Dom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</si>
  <si>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 xml:space="preserve">MCOO/E1.2/21
Termomodernizacja budynków oświatowych Gminy Miejskiej Kraków-II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</si>
  <si>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t>ZBK/K1.27/20
Rekultywacja i zagospodarowanie terenów po zniszczonych elementach Fortu Nr 2 "Kościuszko"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Przywrócenie przestrzeni poddanej rewitalizacji funkcji, jakie spełniać ona powinna w otaczającej ją tkance miejskiej.</t>
    </r>
  </si>
  <si>
    <r>
      <rPr>
        <b/>
        <sz val="15"/>
        <rFont val="Calibri"/>
        <family val="2"/>
        <charset val="238"/>
        <scheme val="minor"/>
      </rPr>
      <t>ZIM/ST2.1/22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Ciepłowniczej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</si>
  <si>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>ZIM/ST2.2/22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Trasy Nowobagrowej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</si>
  <si>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ZDMK/ST3.2/21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Półłanki na odcinku od ul. Bieżanowskiej do ul. Rącznej wraz ze skrzyżowaniem Półłanki - Rączna - Szparagowa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</si>
  <si>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ZDMK/ST7.10/17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Gen. Okulickiego wraz z budową połączenia drogowego z Rondem Piastowskim i przebudową Ronda Piastowskiego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cel:Poprawa i zapewnienie prawidłowej obsługi komunikacyjnej nowych terenów inwestycyjnych i zwiększenie bezpieczeństwa ruchu.</t>
    </r>
  </si>
  <si>
    <r>
      <rPr>
        <b/>
        <sz val="15"/>
        <rFont val="Calibri"/>
        <family val="2"/>
        <charset val="238"/>
        <scheme val="minor"/>
      </rPr>
      <t xml:space="preserve">ZIM/ST6.7/22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przedłużenia linii tramwajowej w ciągu ul. Piasta Kołodzieja do ul. Powstańców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</si>
  <si>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ZIM/ST6.13/22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Bunscha i budowa ul. Humboldta wraz z budową linii tramwajowej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 obsłudze komunikacyjnej miasta ekologicznego transportu szynowego.</t>
    </r>
  </si>
  <si>
    <r>
      <rPr>
        <b/>
        <sz val="15"/>
        <rFont val="Calibri"/>
        <family val="2"/>
        <charset val="238"/>
        <scheme val="minor"/>
      </rPr>
      <t xml:space="preserve">ZIM/ST9.6/16 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zintegrowanego węzła przesiadkowego w rejonie os. Piastów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Cel:Zwiększenie udziału wykorzystania komunikacji zbiorowej.</t>
    </r>
  </si>
  <si>
    <r>
      <rPr>
        <b/>
        <sz val="15"/>
        <rFont val="Calibri"/>
        <family val="2"/>
        <charset val="238"/>
        <scheme val="minor"/>
      </rPr>
      <t xml:space="preserve">GS/ST1.4/21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Trasy Wolbromskiej (odcinek od ul. Pachońskiego do granic administracyjnych Miasta Krakowa)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</si>
  <si>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 xml:space="preserve">GS/ST7.9/21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ul. Iwaszki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Cel:Wypłata odszkodowań za nieruchomości.</t>
    </r>
  </si>
  <si>
    <r>
      <rPr>
        <b/>
        <sz val="15"/>
        <rFont val="Calibri"/>
        <family val="2"/>
        <charset val="238"/>
        <scheme val="minor"/>
      </rPr>
      <t>MOPS/W1.8/22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budynku przy ul. Praskiej 64 z przeznaczeniem na realizację zadań pomocy społecznej - Centrum Usług Społecznych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</si>
  <si>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OU/W1.55/20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siedzib Rad Dzielnic Miasta Krakowa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Likwidacja barier architektonicznych w budynkach siedzib Rad Dzielnic.</t>
    </r>
  </si>
  <si>
    <r>
      <rPr>
        <b/>
        <sz val="15"/>
        <rFont val="Calibri"/>
        <family val="2"/>
        <charset val="238"/>
        <scheme val="minor"/>
      </rPr>
      <t>DPS-KL/W1.64/21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DPS, ul. Kluzeka 6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</si>
  <si>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MOPS/W1.65/21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Termomodernizacja budynków MOPS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realizacji zadań pomocy społecznej.</t>
    </r>
  </si>
  <si>
    <r>
      <rPr>
        <b/>
        <sz val="15"/>
        <rFont val="Calibri"/>
        <family val="2"/>
        <charset val="238"/>
        <scheme val="minor"/>
      </rPr>
      <t>ZIM/B1.5/21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budynku magazynowo-garażowego z zapleczem dla OSP Przewóz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bezpieczeństwa mieszkańców.</t>
    </r>
  </si>
  <si>
    <r>
      <rPr>
        <b/>
        <sz val="15"/>
        <rFont val="Calibri"/>
        <family val="2"/>
        <charset val="238"/>
        <scheme val="minor"/>
      </rPr>
      <t xml:space="preserve">ZDMK/T1.6/17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Przebudowa ul. Fatimskiej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</si>
  <si>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Bochnaka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</si>
  <si>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ZDMK/T1.37/21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Czerwone Maki wraz z budową chodnika od ul. Lubostroń do skrzyżowania z ulicą Bobrzyńskiego / Bunscha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</si>
  <si>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dróg  - ul. Łozińskiego i ul. Dybowskiego wraz z wykonaniem kanalizacji opadowej i osadnikiem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</si>
  <si>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ZDMK/T1.53/21
Rozbudowa ul. Gaik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</si>
  <si>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ZDMK/T1.166/16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ul. Fortecznej na odcinku pomiędzy ul. Zakopiańską a ul. Zawiszy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</si>
  <si>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ZDMK/T1.316/21
Rozbudowa ul. Agatowej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</si>
  <si>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ZIM/U2.1/21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Stary Kleparz - budowa otwartego zadaszenia istniejącego targowiska wraz z zagospodarowaniem terenu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przestrzeni publicznej.</t>
    </r>
  </si>
  <si>
    <r>
      <rPr>
        <b/>
        <sz val="15"/>
        <rFont val="Calibri"/>
        <family val="2"/>
        <charset val="238"/>
        <scheme val="minor"/>
      </rPr>
      <t>ZZM/O1.35/20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Planty Podgórskie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</si>
  <si>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ZZM/O1.21/20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placu zabaw za blokiem przy ul. Opolskiej (między Opolską, a Krowoderskich Zuchów na działce 4/1 obręb 44 Krowodrza)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</si>
  <si>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ZZM/O1.27/20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Skatepark przy ul. Kapielowej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</si>
  <si>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ZZM/O1.40/21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Park Grzegórzki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</si>
  <si>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ZZM/O1.41/21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Ogrody Krakowian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</si>
  <si>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ZZM/O1.42/21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Zagospodarowanie terenu wokół Stawu Płaszowskiego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</si>
  <si>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 xml:space="preserve">ZZM/O1.46/21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Superścieżka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</si>
  <si>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ZZM/O1.190/19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Rewitalizacja Kamieniołomu Libana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Rozwój społeczno-gospodarczy obszaru Podgórza poprzez poprawę jakości i dostępności do zrewitalizowanej przestrzeni publicznej.</t>
    </r>
  </si>
  <si>
    <r>
      <rPr>
        <b/>
        <sz val="15"/>
        <rFont val="Calibri"/>
        <family val="2"/>
        <charset val="238"/>
        <scheme val="minor"/>
      </rPr>
      <t>JP/O1.191/20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Rozwoju Odnawialnych Źródeł Energii na obszarze Gminy Miejskiej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Ograniczanie emisji CO2.</t>
    </r>
  </si>
  <si>
    <r>
      <rPr>
        <b/>
        <sz val="15"/>
        <rFont val="Calibri"/>
        <family val="2"/>
        <charset val="238"/>
        <scheme val="minor"/>
      </rPr>
      <t>KEGW/O2.2/21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Budowa przepompowni wraz z zagospodarowaniem wód opadowych w rejonie ul. Jeżynowej i Na Niwach  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małej retencji wód opadowych.</t>
    </r>
  </si>
  <si>
    <r>
      <rPr>
        <b/>
        <sz val="15"/>
        <rFont val="Calibri"/>
        <family val="2"/>
        <charset val="238"/>
        <scheme val="minor"/>
      </rPr>
      <t>ZBK/M1.1/20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Modernizacja budynków i lokali będących w zasobach ZBK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Zaspokojenie potrzeb mieszkaniowych w Mieście.</t>
    </r>
  </si>
  <si>
    <r>
      <rPr>
        <b/>
        <sz val="15"/>
        <rFont val="Calibri"/>
        <family val="2"/>
        <charset val="238"/>
        <scheme val="minor"/>
      </rPr>
      <t>MCOO/E1.41/20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Dostosowanie budynków oświatowych do potrzeb osób niepełnosprawnych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</si>
  <si>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MCOO/E1.143/20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14, ul. Stawowa 179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</si>
  <si>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MCOO/E1.154/20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Rozbudowa Zespołu Szkolno-Przedszkolnego nr 15, ul. Grochowa 23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</si>
  <si>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ZIS/S1.114/20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KS Wieczysta - zagospodarowanie terenu sportowo-rekreacyjnego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</si>
  <si>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ZIS/S1.115/20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krytej pływalni na terenie KS Clepardia przy ul. Mackiewicza wraz z modernizacją istniejącego kąpieliska otwartego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</si>
  <si>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ZIS/S1.116/20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hali sportowej przy IX LO, ul. Czapińskiego 5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</si>
  <si>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ZIS/S1.118/20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Budowa miejskiej strzelnicy sportowej przy ul. Drożdżowej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</si>
  <si>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ZIS/S1.139/20
Budowa hali gimnastycznej przy Szkole Podstawowej nr 89 os. Piastów 34a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</si>
  <si>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GS/A2.6/21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Wypłata odszkodowań z tytułu inwestycji kolejowych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Wypłata odszkodowań za nieruchomości.</t>
    </r>
  </si>
  <si>
    <r>
      <rPr>
        <b/>
        <sz val="15"/>
        <rFont val="Calibri"/>
        <family val="2"/>
        <charset val="238"/>
        <scheme val="minor"/>
      </rPr>
      <t>ZZM/A2.8/21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Pozyskiwanie nieruchomości celem tworzenia lasów i parków leśnych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</si>
  <si>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KEGW/A2.9/21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Pozyskanie nieruchomości dla inwestycji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Pozyskanie nieruchomości do zasobów miasta.</t>
    </r>
  </si>
  <si>
    <r>
      <rPr>
        <b/>
        <sz val="15"/>
        <rFont val="Calibri"/>
        <family val="2"/>
        <charset val="238"/>
        <scheme val="minor"/>
      </rPr>
      <t>Przedsięwzięcie dotyczące zadań inwestycyjnych dzielnic realizowane przez MDDPS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</t>
    </r>
  </si>
  <si>
    <t>Dom Pomocy Społecznej, ul. Kluzeka 6</t>
  </si>
  <si>
    <t>Klimat, Energia, Gospodarka Wodna</t>
  </si>
  <si>
    <t>Miejski Dzienny Dom Pomocy Społecznej</t>
  </si>
  <si>
    <r>
      <rPr>
        <b/>
        <sz val="15"/>
        <rFont val="Calibri"/>
        <family val="2"/>
        <charset val="238"/>
        <scheme val="minor"/>
      </rPr>
      <t xml:space="preserve">ZDMK/T1.189/17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Uruchomienie autobusowej komunikacji miejskiej do Bodzowa - dostosowanie ul. Widłakowej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</si>
  <si>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ZZM/O1.186/19 
Rewitalizacja Parku Kurdwanów wraz z zagospodarowaniem terenu przy Szkole Podstawowej nr 149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 Poprawa infrastruktury rekreacyjnej Miasta.</t>
    </r>
  </si>
  <si>
    <r>
      <rPr>
        <b/>
        <sz val="15"/>
        <rFont val="Calibri"/>
        <family val="2"/>
        <charset val="238"/>
        <scheme val="minor"/>
      </rPr>
      <t>ZZM/K1.1/20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Adaptacja i modernizacja Dworu Badenich, os. Wadów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</si>
  <si>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>NW/Z1.10/20
Przebudowa Szpitala Miejskiego Specjalistycznego im. Gabriela Narutowicza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pacjentów.</t>
    </r>
  </si>
  <si>
    <r>
      <rPr>
        <b/>
        <sz val="15"/>
        <rFont val="Calibri"/>
        <family val="2"/>
        <charset val="238"/>
        <scheme val="minor"/>
      </rPr>
      <t>ZZM/O1.36/20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wybiegów dla psów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</si>
  <si>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ZZM/O1.238/20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Limanowskiego do ul. Dekerta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</si>
  <si>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ZZM/O1.239/20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Zagospodarowanie terenów zielonych pod estakadą kolejową na odcinku od ul. Dekerta do ul. Lubicz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</si>
  <si>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ZZM/O1.241/20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Źródełko wody na placu zabaw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</si>
  <si>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ZZM/O1.242/20</t>
    </r>
    <r>
      <rPr>
        <sz val="15"/>
        <rFont val="Calibri"/>
        <family val="2"/>
        <charset val="238"/>
        <scheme val="minor"/>
      </rPr>
      <t xml:space="preserve"> 
</t>
    </r>
    <r>
      <rPr>
        <b/>
        <sz val="15"/>
        <rFont val="Calibri"/>
        <family val="2"/>
        <charset val="238"/>
        <scheme val="minor"/>
      </rPr>
      <t>Park rzeczny Tetmajera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</t>
    </r>
  </si>
  <si>
    <r>
      <rPr>
        <b/>
        <sz val="15"/>
        <rFont val="Calibri"/>
        <family val="2"/>
        <charset val="238"/>
        <scheme val="minor"/>
      </rPr>
      <t>ZZM/O1.210/20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 xml:space="preserve">Wielopokoleniowy plac zabaw w Parku Krowoderskim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PPoprawa infrastruktury rekreacyjnej Miasta</t>
    </r>
  </si>
  <si>
    <r>
      <rPr>
        <b/>
        <sz val="15"/>
        <rFont val="Calibri"/>
        <family val="2"/>
        <charset val="238"/>
        <scheme val="minor"/>
      </rPr>
      <t>ZIS/S1.143/20
Budowa hali widowiskowo – sportowej dostosowanej do potrzeb osób niepełnosprawnych na terenie XXX Liceum Ogólnokształcącego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</si>
  <si>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Szkoła Podstawowa nr 62</t>
  </si>
  <si>
    <t>Bursa Szkolnictwa Ponadpodstawowego  nr 2</t>
  </si>
  <si>
    <r>
      <rPr>
        <b/>
        <sz val="15"/>
        <rFont val="Calibri"/>
        <family val="2"/>
        <charset val="238"/>
        <scheme val="minor"/>
      </rPr>
      <t>BURSA 2/E1.33/21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Bursa Szkolnictwa Ponadpodstawowego  nr 2, os. Szkolne 19 - modernizacja pomieszczeń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</si>
  <si>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ZIS/S1.140/20
Budowa boiska treningowego z sztuczną nawierzchnią na obiekcie Centrum Aktywnego Wypoczynku KS Borek ul. Żywiecka 13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</si>
  <si>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Gardeniser Plus - Erasmus +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Wzrost wiedzy i kompetencji mieszkańców w zakresie ogrodnictwa miejskiego jako niezbędny element rozowju rolnictwa miejskiego, wzrostu suwerenności żywieniowej i ochrony środowiska.</t>
    </r>
  </si>
  <si>
    <r>
      <rPr>
        <b/>
        <sz val="15"/>
        <rFont val="Calibri"/>
        <family val="2"/>
        <charset val="238"/>
        <scheme val="minor"/>
      </rPr>
      <t>ZCK/U1.4/19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Restauracja muru południowego cmentarza Rakowice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cmentarza.</t>
    </r>
  </si>
  <si>
    <r>
      <rPr>
        <b/>
        <sz val="15"/>
        <rFont val="Calibri"/>
        <family val="2"/>
        <charset val="238"/>
        <scheme val="minor"/>
      </rPr>
      <t>ZDMK/T1.274/20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Program budowy sygnalizacji świetlnych oraz doświetleń przejść dla pieszych oraz innych elementów bezpieczeństwa ruchu drogowego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</si>
  <si>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ZDMK/T1.311/20
Rozbudowa ul. Rucianej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</si>
  <si>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ZIM/Z3.1/18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Głęboka termomodernizacja Żłobka Samorządowego nr 14 w Krakowie ul. Sienkiewicza 24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warunków bytowych dzieci.</t>
    </r>
  </si>
  <si>
    <r>
      <rPr>
        <b/>
        <sz val="15"/>
        <rFont val="Calibri"/>
        <family val="2"/>
        <charset val="238"/>
        <scheme val="minor"/>
      </rPr>
      <t>KD/K2.37/17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Muzeum Miejsce Pamięci "KL Plaszow"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</si>
  <si>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ZIM/A1.9/07 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Budowa Archiwum Miejskiego przy ul. Na Załęczu 2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Umieszczenie archiwaliów GMK w jednej lokalizacji.</t>
    </r>
  </si>
  <si>
    <r>
      <rPr>
        <b/>
        <sz val="15"/>
        <rFont val="Calibri"/>
        <family val="2"/>
        <charset val="238"/>
        <scheme val="minor"/>
      </rPr>
      <t xml:space="preserve">KD/K2.76/19
Modernizacja budynku Teatru Ludowego wraz z budową niezbędnej infrastruktury do prowadzenia działań kulturalnych oraz zagospodarowanie przestrzeni
</t>
    </r>
    <r>
      <rPr>
        <sz val="12"/>
        <rFont val="Calibri"/>
        <family val="2"/>
        <charset val="238"/>
        <scheme val="minor"/>
      </rPr>
      <t>Cel: Rozszerzenie oferty kulturalnej Miasta.</t>
    </r>
  </si>
  <si>
    <r>
      <rPr>
        <b/>
        <sz val="15"/>
        <rFont val="Calibri"/>
        <family val="2"/>
        <charset val="238"/>
        <scheme val="minor"/>
      </rPr>
      <t xml:space="preserve">ZIS/S1.137/20
Budowa hali wielofunkcyjnej na terenie Szkoły Podstawowej nr 56 przy ul. Fredry 65
</t>
    </r>
    <r>
      <rPr>
        <sz val="12"/>
        <rFont val="Calibri"/>
        <family val="2"/>
        <charset val="238"/>
        <scheme val="minor"/>
      </rPr>
      <t xml:space="preserve">Cel: Poprawa jakości wykonywanych usług sportowych.  </t>
    </r>
  </si>
  <si>
    <r>
      <rPr>
        <b/>
        <sz val="15"/>
        <rFont val="Calibri"/>
        <family val="2"/>
        <charset val="238"/>
        <scheme val="minor"/>
      </rPr>
      <t>KEGW/O1.11/20
Adaptacja obiektów i urządzeń miejskich do zmian klimatycznych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środowiska oraz zmniejszenie kosztów utrzymania budynków użyteczności publicznej.</t>
    </r>
  </si>
  <si>
    <r>
      <rPr>
        <b/>
        <sz val="15"/>
        <rFont val="Calibri"/>
        <family val="2"/>
        <charset val="238"/>
        <scheme val="minor"/>
      </rPr>
      <t>Rejestracja jachtów i innych jednostek pływających do 24m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Zapewnienie obsługi umowy na spersonalizowanie i dostarczenie blankietów dokumantów rejestracyjnych jachtów i innych jednostek pływających o długości do 24m.</t>
    </r>
  </si>
  <si>
    <t>Wydział Spraw Administracyjnych</t>
  </si>
  <si>
    <r>
      <rPr>
        <b/>
        <sz val="15"/>
        <rFont val="Calibri"/>
        <family val="2"/>
        <charset val="238"/>
        <scheme val="minor"/>
      </rPr>
      <t>Usuwanie wyrobów zawierających azbest z terenu Miasta Krakowa do 2032 r.</t>
    </r>
    <r>
      <rPr>
        <sz val="15"/>
        <rFont val="Calibri"/>
        <family val="2"/>
        <charset val="238"/>
        <scheme val="minor"/>
      </rPr>
      <t xml:space="preserve">
Cel:</t>
    </r>
    <r>
      <rPr>
        <sz val="12"/>
        <rFont val="Calibri"/>
        <family val="2"/>
        <charset val="238"/>
        <scheme val="minor"/>
      </rPr>
      <t xml:space="preserve"> Usuwanie wyrobów zawierających azbest z terenu Miasta Krakowa</t>
    </r>
  </si>
  <si>
    <r>
      <rPr>
        <b/>
        <sz val="15"/>
        <rFont val="Calibri"/>
        <family val="2"/>
        <charset val="238"/>
        <scheme val="minor"/>
      </rPr>
      <t>NW/Z1.13/20
Przebudowa pomieszczeń archiwum wraz z wyposażeniem w Szpitalu Specjalistycznym im. Stefana Żeromskiego SP ZOZ w Krakowie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</si>
  <si>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 xml:space="preserve">	Biuro Nadzoru Właścicielskiego</t>
  </si>
  <si>
    <r>
      <rPr>
        <b/>
        <sz val="15"/>
        <rFont val="Calibri"/>
        <family val="2"/>
        <charset val="238"/>
        <scheme val="minor"/>
      </rPr>
      <t xml:space="preserve">OC/B1.11/16
Rozbudowa systemu monitoringu wizyjnego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</si>
  <si>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ZDMK/T1.151/16
Rewitalizacja Placu Biskupiego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</si>
  <si>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ZDMK/T1.235/18
Budowa przystanków autobusowych przy skrzyżowaniu ul. Stella Sawickiego i ul. Orlińskiego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</si>
  <si>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ZTP/T1.268/19
System Informacji Miejskiej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Wdrożenie Systemu Informacji Miejskiej w Krakowie.</t>
    </r>
  </si>
  <si>
    <r>
      <rPr>
        <b/>
        <sz val="15"/>
        <rFont val="Calibri"/>
        <family val="2"/>
        <charset val="238"/>
        <scheme val="minor"/>
      </rPr>
      <t xml:space="preserve">ZDMK/T1.304/20
Przebudowa ul. Starowolskiej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</si>
  <si>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ZDMK/T1.318/21
Budowa połączenia ul. Przykopy z ul. Beskidzką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</si>
  <si>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ZDMK/T1.309/21
Rozbudowa ul. Słońskiego do ul. Ćwikłowej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</si>
  <si>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ZDMK/T1.319/21
Rozbudowa odcinka ulicy Bochenka od ul. Podedworze do ul. Szpakowej wraz z wybudowaniem chodnika dla mieszkańców oraz zatoczek parkingowych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</si>
  <si>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ZDMK/T1.320/21
Odwodnienie ul. Dolnomłyńskiej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</si>
  <si>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ZDMK/T1.321/21
Budowa chodnika łączącego ul. Tomickiego z ul. Sołtysowską (35A) wraz z oświetleniem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</si>
  <si>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ZDMK/T1.322/21
Budowa fragmentu chodnika przy ul. Mistrzejowickiej 51 po stronie ogródków działkowych i utworzenie przejścia dla pieszych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</si>
  <si>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ZDMK/T1.323/21
ul. Działkowa - wykonanie kanalizacji opadowej i modernizacja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</si>
  <si>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ZDMK/T1.324/21
Modernizacja ronda ul. Ćwiklińskiej ul. Aleksandry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</si>
  <si>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ZDMK/T1.295/20
Ul. Smolarzy – odtworzenie fragmentu drogi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</si>
  <si>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ZDMK/T1.325/21
Modernizacja ul. Dekerta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</si>
  <si>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ZDMK/T1.326/21
Budowa drogi KDX.1 (ul. Orawska - ul. Długosza w Krakowie)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</si>
  <si>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ZDKM/T1.191/17
Przebudowa ul. Zalesie na odcinku od ul. Drukarskiej wraz ze skrzyżowaniem przy ul. Przemiarki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</si>
  <si>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ZDMK/T1.328/21
Rozbudowa ul. Dąbskiej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</si>
  <si>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ZDMK/T1.329/21
Przebudowa ul. Narciarskiej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</si>
  <si>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ZDMK/T1.330/21
Modernizacja ul. Irzykowskiego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</si>
  <si>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ZIM/T1.331/21
Kładka pieszo-rowerowa nad rzeką Prądnik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</si>
  <si>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ZDMK/T1.332/21
Modernizacja ul. Turowiec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</si>
  <si>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ZDMK/T1.333/21
Przebudowa ul. Chałubińskiego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</si>
  <si>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ZDMK/T1.334/21
Rozbudowa ul. Borowinowej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</si>
  <si>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 xml:space="preserve">ZDMK/T1.335/21
Rondo na zbiegu ulic Poznańskiej i Łokietka - projekt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</si>
  <si>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ZZM/O1.196/20
Park przy Karmelickiej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</si>
  <si>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ZZM/O1.246/21
Park przy ul. Jahody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</si>
  <si>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ZZM/O1.247/21
Rewitalizacja parku przy Dworze Czeczów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</si>
  <si>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ZZM/O1.248/21
Renowacja rzeźb w przestrzeni Nowej Huty i stworzenie szlaku i galerii rzeźb na otwartym powietrzu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</si>
  <si>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ZZM/O1.249/21
Skatepark Cechowa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</si>
  <si>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ZZM/O1.250/21
Plac zabaw Klub Soboniowice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</si>
  <si>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ZZM/O1.251/21
Rewitalizacja poprzez udostępnienie skweru przy ul. Lea i Królewskiej - dokumentacja i uzgodnienia konserwatorskie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</si>
  <si>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ZZM/O1.252/21
Park miejski przy Łokietka i Składowej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</si>
  <si>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ZZM/O1.253/21
Prądnicka vis a vis ul. Zbożowej - młodzieżowy skatepark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</si>
  <si>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r>
      <rPr>
        <b/>
        <sz val="15"/>
        <rFont val="Calibri"/>
        <family val="2"/>
        <charset val="238"/>
        <scheme val="minor"/>
      </rPr>
      <t>MCOO/E1.34/21
Adaptacja budynku na os. Willowym 35 na potrzeby poradni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</si>
  <si>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MCOO/E1.62/20	
Modernizacja pomieszczeń - Szkoła Podstawowa nr 32, ul. Królowej Jadwigi 78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</si>
  <si>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MDK-BE/E1.156/21
Modernizacja Sali widowiskowej MDK, ul. Beskidzka 30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</si>
  <si>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t>Młodzieżowy Dom Kultury, ul. Beskidzka</t>
  </si>
  <si>
    <r>
      <rPr>
        <b/>
        <sz val="15"/>
        <rFont val="Calibri"/>
        <family val="2"/>
        <charset val="238"/>
        <scheme val="minor"/>
      </rPr>
      <t>MCOO/E1.157/21
Szkoła Podstawowa nr 48, ul. Księcia Józefa 337 - modernizacja kotłowni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</si>
  <si>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 xml:space="preserve">MCOO/E1.158/21
Modernizacja elewacji - Szkoła Podstawowa nr 31, ul. Prusa 18
</t>
    </r>
    <r>
      <rPr>
        <sz val="12"/>
        <rFont val="Calibri"/>
        <family val="2"/>
        <charset val="238"/>
        <scheme val="minor"/>
      </rPr>
      <t>Cel: Poprawa jakości usług edukacyjnych.</t>
    </r>
  </si>
  <si>
    <r>
      <rPr>
        <b/>
        <sz val="15"/>
        <rFont val="Calibri"/>
        <family val="2"/>
        <charset val="238"/>
        <scheme val="minor"/>
      </rPr>
      <t>ZIS/S1.147/21
Ogrodzenie boiska treningowego nr 1 zgodnie z wymogami licencyjnymi niezbędne do rozgrywania meczów mistrzowskich przez drużyny młodzieżowe na terenie Hutnika Kraków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</si>
  <si>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ZIS/S1.148/21
Stadion Korony - budowa bieżni wraz z oswietleniem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</si>
  <si>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>ZIS/S1.149/21
Rozbudowa obiektów sportowych KS Dąbski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</si>
  <si>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ZIS/S1.151/21
Modernizacja przyszkolnej infrastruktury sportowej oraz placów zabaw 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</si>
  <si>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ZIS/S1.152/21
Budowa ogólnodostępnego boiska wielofunkcyjnego ul. Urzędnicza działka 6/14 obr. K 4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</si>
  <si>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r>
      <rPr>
        <b/>
        <sz val="15"/>
        <rFont val="Calibri"/>
        <family val="2"/>
        <charset val="238"/>
        <scheme val="minor"/>
      </rPr>
      <t xml:space="preserve">KD/K1.28/21
Modernizacja Kossakówki
</t>
    </r>
    <r>
      <rPr>
        <sz val="12"/>
        <rFont val="Calibri"/>
        <family val="2"/>
        <charset val="238"/>
        <scheme val="minor"/>
      </rPr>
      <t>Cel: Ratowanie zabytków przed degradacją.</t>
    </r>
  </si>
  <si>
    <t>1.3.2.302</t>
  </si>
  <si>
    <t>1.3.2.303</t>
  </si>
  <si>
    <t>1.3.2.304</t>
  </si>
  <si>
    <t>1.3.2.305</t>
  </si>
  <si>
    <t>1.3.2.306</t>
  </si>
  <si>
    <t>1.3.2.307</t>
  </si>
  <si>
    <t>1.3.2.308</t>
  </si>
  <si>
    <t>1.3.2.309</t>
  </si>
  <si>
    <t>1.3.2.310</t>
  </si>
  <si>
    <t>1.3.2.311</t>
  </si>
  <si>
    <t>1.3.2.312</t>
  </si>
  <si>
    <t>1.3.2.313</t>
  </si>
  <si>
    <t>1.3.2.314</t>
  </si>
  <si>
    <t>1.3.2.315</t>
  </si>
  <si>
    <t>1.3.2.316</t>
  </si>
  <si>
    <t>1.3.2.317</t>
  </si>
  <si>
    <t>1.3.2.318</t>
  </si>
  <si>
    <t>1.3.2.319</t>
  </si>
  <si>
    <t>1.3.2.320</t>
  </si>
  <si>
    <t>1.3.2.321</t>
  </si>
  <si>
    <t>1.3.2.322</t>
  </si>
  <si>
    <t>1.3.2.323</t>
  </si>
  <si>
    <t>1.3.2.324</t>
  </si>
  <si>
    <t>1.3.2.325</t>
  </si>
  <si>
    <t>1.3.2.326</t>
  </si>
  <si>
    <t>1.3.2.327</t>
  </si>
  <si>
    <t>1.3.2.328</t>
  </si>
  <si>
    <t>1.3.2.329</t>
  </si>
  <si>
    <t>1.3.2.330</t>
  </si>
  <si>
    <t>1.3.2.331</t>
  </si>
  <si>
    <t>1.3.2.332</t>
  </si>
  <si>
    <t>1.3.2.333</t>
  </si>
  <si>
    <t>1.3.2.334</t>
  </si>
  <si>
    <t>1.3.2.335</t>
  </si>
  <si>
    <t>1.3.2.336</t>
  </si>
  <si>
    <t>1.3.2.337</t>
  </si>
  <si>
    <t>1.3.2.338</t>
  </si>
  <si>
    <t>1.3.2.339</t>
  </si>
  <si>
    <t>1.3.2.340</t>
  </si>
  <si>
    <t>1.3.2.341</t>
  </si>
  <si>
    <t>1.3.2.342</t>
  </si>
  <si>
    <t>1.3.2.343</t>
  </si>
  <si>
    <t>1.3.2.344</t>
  </si>
  <si>
    <t>1.3.2.345</t>
  </si>
  <si>
    <t>1.3.2.346</t>
  </si>
  <si>
    <t>1.3.2.347</t>
  </si>
  <si>
    <t>1.3.2.348</t>
  </si>
  <si>
    <t>1.3.2.349</t>
  </si>
  <si>
    <t>1.3.2.350</t>
  </si>
  <si>
    <r>
      <rPr>
        <b/>
        <sz val="15"/>
        <rFont val="Calibri"/>
        <family val="2"/>
        <charset val="238"/>
        <scheme val="minor"/>
      </rPr>
      <t xml:space="preserve">ZDMK/T1.193/17
Przebudowa dróg wewnętrznych w obrębie ulic Rydla, Jadwigi z Łobzowa, Staszczyka, Bronowicka wraz z ul. Krzywy Zaułek 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</si>
  <si>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t>1.3.2.351</t>
  </si>
  <si>
    <r>
      <rPr>
        <b/>
        <sz val="15"/>
        <rFont val="Calibri"/>
        <family val="2"/>
        <charset val="238"/>
        <scheme val="minor"/>
      </rPr>
      <t>ZTP/T1.301/20
Budowa wiat rowerowych w dzielnicy XII i XIII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</si>
  <si>
    <r>
      <rPr>
        <b/>
        <sz val="15"/>
        <rFont val="Calibri"/>
        <family val="2"/>
        <charset val="238"/>
        <scheme val="minor"/>
      </rPr>
      <t>ZZM/O1.111/17
Dolina rzeki Sudół Dominikański - połączenie parku Złotego Wieku z Parkiem Reduta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rekreacyjnej Miasta.</t>
    </r>
  </si>
  <si>
    <t>1.3.2.352</t>
  </si>
  <si>
    <t>1.3.2.353</t>
  </si>
  <si>
    <t>1.3.2.354</t>
  </si>
  <si>
    <r>
      <rPr>
        <b/>
        <sz val="15"/>
        <rFont val="Calibri"/>
        <family val="2"/>
        <charset val="238"/>
        <scheme val="minor"/>
      </rPr>
      <t>ZIM/U1.6/20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Rozbudowa cmentarza Prądnik Czerwony - Batowice II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Zwiększenie ilości miejsc grzebalnych w Krakowie.</t>
    </r>
  </si>
  <si>
    <r>
      <rPr>
        <b/>
        <sz val="15"/>
        <rFont val="Calibri"/>
        <family val="2"/>
        <charset val="238"/>
        <scheme val="minor"/>
      </rPr>
      <t xml:space="preserve">ZIS/S1.150/21
Szkoła Podstawowa, ul. Malborska 98 - modernizacja sali gimnastycznej
</t>
    </r>
    <r>
      <rPr>
        <sz val="12"/>
        <rFont val="Calibri"/>
        <family val="2"/>
        <charset val="238"/>
        <scheme val="minor"/>
      </rPr>
      <t xml:space="preserve">Cel: Poprawa jakości wykonywanych usług sportowych. </t>
    </r>
  </si>
  <si>
    <t>Załącznik do Uzasadnienia
do autopoprawki Prezydenta Miasta Krakowa 
stanowiącej załącznik do
Zarządzenia Nr 
z dnia</t>
  </si>
  <si>
    <t xml:space="preserve">Załącznik do Uzasadnienia
do Uchwały Nr
Rady Miasta Krakowa
z dnia </t>
  </si>
  <si>
    <r>
      <t xml:space="preserve">MCOO/E1.160/21
Przedszkole Samorządowe nr 94, os. Ogrodowe 3 - modernizacja budynku
Cel: </t>
    </r>
    <r>
      <rPr>
        <sz val="12"/>
        <rFont val="Calibri"/>
        <family val="2"/>
        <charset val="238"/>
        <scheme val="minor"/>
      </rPr>
      <t>Poprawa jakości usług edukacyjnych.</t>
    </r>
  </si>
  <si>
    <t>1.3.2.355</t>
  </si>
  <si>
    <t>1.3.2.356</t>
  </si>
  <si>
    <t>1.3.2.357</t>
  </si>
  <si>
    <t>1.3.2.358</t>
  </si>
  <si>
    <t>1.3.2.359</t>
  </si>
  <si>
    <t>1.3.2.360</t>
  </si>
  <si>
    <t>1.3.2.361</t>
  </si>
  <si>
    <t>1.3.2.362</t>
  </si>
  <si>
    <t>1.3.2.363</t>
  </si>
  <si>
    <t>1.3.2.364</t>
  </si>
  <si>
    <t>1.3.2.365</t>
  </si>
  <si>
    <t>1.3.2.366</t>
  </si>
  <si>
    <r>
      <rPr>
        <b/>
        <sz val="15"/>
        <rFont val="Calibri"/>
        <family val="2"/>
        <charset val="238"/>
        <scheme val="minor"/>
      </rPr>
      <t>ZIM/ST7.4/06 
Rozbudowa ul. Kocmyrzowskiej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płynności ruchu na całym ciągu drogi wojewódzkiej 776 i zwiększenie bezpieczeństwa ruchu.</t>
    </r>
  </si>
  <si>
    <r>
      <t xml:space="preserve">Doskonalenie metodyki zarządzania projektami w UMK
</t>
    </r>
    <r>
      <rPr>
        <sz val="12"/>
        <rFont val="Calibri"/>
        <family val="2"/>
        <charset val="238"/>
        <scheme val="minor"/>
      </rPr>
      <t>Cel: Rozwój systemu zarządzania projektami w UMK.</t>
    </r>
  </si>
  <si>
    <r>
      <rPr>
        <b/>
        <sz val="15"/>
        <rFont val="Calibri"/>
        <family val="2"/>
        <charset val="238"/>
        <scheme val="minor"/>
      </rPr>
      <t>SMMK/B1.2/20
Budowa budynków z przeznaczeniem na pomieszczenia służbowe Straży Miejskiej Miasta Krakowa przy ul. Fatimskiej 8</t>
    </r>
    <r>
      <rPr>
        <sz val="15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Cel: Poprawa infrastruktury drogowej Miasta.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</si>
</sst>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5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sz val="35"/>
      <name val="Calibri"/>
      <family val="2"/>
      <charset val="238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5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7"/>
      <name val="Calibri"/>
      <family val="2"/>
      <charset val="238"/>
    </font>
    <font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22"/>
      <name val="Calibri"/>
      <family val="2"/>
      <charset val="238"/>
    </font>
    <font>
      <b/>
      <sz val="38"/>
      <name val="Calibri"/>
      <family val="2"/>
      <charset val="238"/>
    </font>
    <font>
      <b/>
      <sz val="14"/>
      <name val="Calibri"/>
      <family val="2"/>
      <charset val="238"/>
    </font>
    <font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i/>
      <sz val="16"/>
      <name val="Calibri"/>
      <family val="2"/>
      <charset val="238"/>
    </font>
    <font>
      <i/>
      <sz val="17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9"/>
      <name val="Calibri"/>
      <family val="2"/>
      <charset val="238"/>
      <scheme val="minor"/>
    </font>
    <font>
      <b/>
      <sz val="19"/>
      <color indexed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</font>
    <font>
      <sz val="13"/>
      <name val="Calibri"/>
      <family val="2"/>
      <charset val="238"/>
    </font>
    <font>
      <b/>
      <sz val="11"/>
      <name val="Calibri"/>
      <family val="2"/>
      <charset val="238"/>
    </font>
    <font>
      <b/>
      <i/>
      <sz val="13"/>
      <name val="Calibri"/>
      <family val="2"/>
      <charset val="238"/>
      <scheme val="minor"/>
    </font>
    <font>
      <b/>
      <u/>
      <sz val="18"/>
      <name val="Calibri"/>
      <family val="2"/>
      <charset val="238"/>
    </font>
    <font>
      <u/>
      <sz val="18"/>
      <name val="Calibri"/>
      <family val="2"/>
      <charset val="238"/>
    </font>
    <font>
      <sz val="18"/>
      <color indexed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7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E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2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right" vertical="center" wrapText="1"/>
    </xf>
    <xf numFmtId="3" fontId="13" fillId="2" borderId="9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right" vertical="center" wrapText="1"/>
    </xf>
    <xf numFmtId="3" fontId="15" fillId="3" borderId="9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right" vertical="center"/>
    </xf>
    <xf numFmtId="3" fontId="19" fillId="0" borderId="25" xfId="0" applyNumberFormat="1" applyFont="1" applyFill="1" applyBorder="1" applyAlignment="1">
      <alignment horizontal="right" vertical="center"/>
    </xf>
    <xf numFmtId="3" fontId="19" fillId="0" borderId="2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 indent="1"/>
    </xf>
    <xf numFmtId="0" fontId="22" fillId="2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right" vertical="center" wrapText="1"/>
    </xf>
    <xf numFmtId="0" fontId="20" fillId="2" borderId="0" xfId="0" applyFont="1" applyFill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 indent="1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right" vertical="center"/>
    </xf>
    <xf numFmtId="3" fontId="15" fillId="3" borderId="28" xfId="0" applyNumberFormat="1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3" fontId="25" fillId="0" borderId="14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3" fontId="26" fillId="0" borderId="9" xfId="0" applyNumberFormat="1" applyFont="1" applyFill="1" applyBorder="1" applyAlignment="1">
      <alignment horizontal="right" vertical="center" wrapText="1"/>
    </xf>
    <xf numFmtId="3" fontId="27" fillId="0" borderId="14" xfId="0" applyNumberFormat="1" applyFont="1" applyFill="1" applyBorder="1" applyAlignment="1">
      <alignment horizontal="right" vertical="center" wrapText="1"/>
    </xf>
    <xf numFmtId="3" fontId="27" fillId="0" borderId="7" xfId="0" applyNumberFormat="1" applyFont="1" applyFill="1" applyBorder="1" applyAlignment="1">
      <alignment horizontal="right" vertical="center"/>
    </xf>
    <xf numFmtId="3" fontId="27" fillId="0" borderId="3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4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7" fillId="0" borderId="9" xfId="0" applyNumberFormat="1" applyFont="1" applyFill="1" applyBorder="1" applyAlignment="1">
      <alignment horizontal="right" vertical="center"/>
    </xf>
    <xf numFmtId="3" fontId="27" fillId="0" borderId="5" xfId="0" applyNumberFormat="1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right" vertical="center" wrapText="1"/>
    </xf>
    <xf numFmtId="3" fontId="27" fillId="0" borderId="9" xfId="0" applyNumberFormat="1" applyFont="1" applyFill="1" applyBorder="1" applyAlignment="1">
      <alignment horizontal="right" vertical="center" wrapText="1"/>
    </xf>
    <xf numFmtId="3" fontId="26" fillId="0" borderId="12" xfId="0" applyNumberFormat="1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horizontal="right" vertical="center" wrapText="1"/>
    </xf>
    <xf numFmtId="3" fontId="26" fillId="0" borderId="11" xfId="0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right" vertical="center" wrapText="1"/>
    </xf>
    <xf numFmtId="3" fontId="15" fillId="3" borderId="29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5" fillId="3" borderId="26" xfId="0" applyNumberFormat="1" applyFont="1" applyFill="1" applyBorder="1" applyAlignment="1">
      <alignment horizontal="right" vertical="center" wrapText="1"/>
    </xf>
    <xf numFmtId="3" fontId="15" fillId="3" borderId="35" xfId="0" applyNumberFormat="1" applyFont="1" applyFill="1" applyBorder="1" applyAlignment="1">
      <alignment horizontal="right"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3" fontId="14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 indent="2"/>
    </xf>
    <xf numFmtId="4" fontId="4" fillId="2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6" fillId="2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5" fillId="2" borderId="0" xfId="0" applyFont="1" applyFill="1" applyBorder="1"/>
    <xf numFmtId="3" fontId="15" fillId="2" borderId="0" xfId="0" applyNumberFormat="1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3" fontId="33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3" fillId="5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37" fillId="2" borderId="9" xfId="0" applyNumberFormat="1" applyFont="1" applyFill="1" applyBorder="1" applyAlignment="1">
      <alignment horizontal="right" vertical="center" wrapText="1"/>
    </xf>
    <xf numFmtId="3" fontId="34" fillId="5" borderId="9" xfId="0" applyNumberFormat="1" applyFont="1" applyFill="1" applyBorder="1" applyAlignment="1">
      <alignment horizontal="right" vertical="center" wrapText="1"/>
    </xf>
    <xf numFmtId="3" fontId="13" fillId="5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33" fillId="2" borderId="5" xfId="0" applyNumberFormat="1" applyFont="1" applyFill="1" applyBorder="1" applyAlignment="1">
      <alignment horizontal="right" vertical="center" wrapText="1"/>
    </xf>
    <xf numFmtId="3" fontId="37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3" fontId="19" fillId="0" borderId="23" xfId="0" applyNumberFormat="1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3" fontId="1" fillId="0" borderId="54" xfId="0" applyNumberFormat="1" applyFont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right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11" fillId="2" borderId="0" xfId="0" applyNumberFormat="1" applyFont="1" applyFill="1" applyBorder="1" applyAlignment="1">
      <alignment vertical="center" wrapText="1"/>
    </xf>
    <xf numFmtId="3" fontId="26" fillId="6" borderId="0" xfId="0" applyNumberFormat="1" applyFont="1" applyFill="1" applyBorder="1" applyAlignment="1">
      <alignment horizontal="center" vertical="center" wrapText="1"/>
    </xf>
    <xf numFmtId="0" fontId="49" fillId="0" borderId="42" xfId="0" applyNumberFormat="1" applyFont="1" applyFill="1" applyBorder="1" applyAlignment="1">
      <alignment horizontal="center" vertical="center" wrapText="1"/>
    </xf>
    <xf numFmtId="3" fontId="37" fillId="2" borderId="10" xfId="0" applyNumberFormat="1" applyFont="1" applyFill="1" applyBorder="1" applyAlignment="1">
      <alignment horizontal="right" vertical="center" wrapText="1"/>
    </xf>
    <xf numFmtId="3" fontId="37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45" fillId="2" borderId="0" xfId="0" applyNumberFormat="1" applyFont="1" applyFill="1" applyBorder="1" applyAlignment="1">
      <alignment horizontal="right" vertical="center" wrapText="1"/>
    </xf>
    <xf numFmtId="0" fontId="47" fillId="2" borderId="0" xfId="0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8" fillId="5" borderId="42" xfId="0" applyFont="1" applyFill="1" applyBorder="1" applyAlignment="1">
      <alignment horizontal="right" vertical="center" wrapText="1" indent="1"/>
    </xf>
    <xf numFmtId="0" fontId="4" fillId="2" borderId="42" xfId="0" applyFont="1" applyFill="1" applyBorder="1" applyAlignment="1">
      <alignment horizontal="right" vertical="center" wrapText="1" indent="1"/>
    </xf>
    <xf numFmtId="0" fontId="36" fillId="2" borderId="42" xfId="0" applyFont="1" applyFill="1" applyBorder="1" applyAlignment="1">
      <alignment horizontal="right" vertical="center" wrapText="1" indent="1"/>
    </xf>
    <xf numFmtId="0" fontId="28" fillId="0" borderId="42" xfId="0" applyFont="1" applyFill="1" applyBorder="1" applyAlignment="1">
      <alignment horizontal="right" vertical="center" wrapText="1" indent="1"/>
    </xf>
    <xf numFmtId="0" fontId="40" fillId="0" borderId="42" xfId="0" applyFont="1" applyFill="1" applyBorder="1" applyAlignment="1">
      <alignment horizontal="center" vertical="center" wrapText="1"/>
    </xf>
    <xf numFmtId="0" fontId="28" fillId="5" borderId="48" xfId="0" applyFont="1" applyFill="1" applyBorder="1" applyAlignment="1">
      <alignment horizontal="right" vertical="center" wrapText="1" indent="1"/>
    </xf>
    <xf numFmtId="0" fontId="4" fillId="2" borderId="48" xfId="0" applyFont="1" applyFill="1" applyBorder="1" applyAlignment="1">
      <alignment horizontal="right" vertical="center" wrapText="1" indent="1"/>
    </xf>
    <xf numFmtId="0" fontId="36" fillId="2" borderId="48" xfId="0" applyFont="1" applyFill="1" applyBorder="1" applyAlignment="1">
      <alignment horizontal="right" vertical="center" wrapText="1" indent="1"/>
    </xf>
    <xf numFmtId="3" fontId="13" fillId="5" borderId="10" xfId="0" applyNumberFormat="1" applyFont="1" applyFill="1" applyBorder="1" applyAlignment="1">
      <alignment horizontal="right" vertical="center" wrapText="1"/>
    </xf>
    <xf numFmtId="3" fontId="13" fillId="5" borderId="50" xfId="0" applyNumberFormat="1" applyFont="1" applyFill="1" applyBorder="1" applyAlignment="1">
      <alignment horizontal="right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left" vertical="center" wrapText="1" indent="2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left" vertical="center" wrapText="1" indent="2"/>
    </xf>
    <xf numFmtId="3" fontId="33" fillId="2" borderId="26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center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 applyAlignment="1">
      <alignment horizontal="left" vertical="center" wrapText="1" indent="1"/>
    </xf>
    <xf numFmtId="0" fontId="50" fillId="0" borderId="6" xfId="0" applyFont="1" applyFill="1" applyBorder="1" applyAlignment="1">
      <alignment vertical="center" wrapText="1"/>
    </xf>
    <xf numFmtId="0" fontId="50" fillId="0" borderId="6" xfId="0" applyNumberFormat="1" applyFont="1" applyFill="1" applyBorder="1" applyAlignment="1">
      <alignment horizontal="center" vertical="center" wrapText="1"/>
    </xf>
    <xf numFmtId="0" fontId="50" fillId="0" borderId="16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right" vertical="center" wrapText="1" indent="1"/>
    </xf>
    <xf numFmtId="0" fontId="26" fillId="0" borderId="17" xfId="0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/>
    </xf>
    <xf numFmtId="3" fontId="14" fillId="0" borderId="33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3" fontId="34" fillId="5" borderId="1" xfId="0" applyNumberFormat="1" applyFont="1" applyFill="1" applyBorder="1" applyAlignment="1">
      <alignment horizontal="right" vertical="center" wrapText="1"/>
    </xf>
    <xf numFmtId="3" fontId="44" fillId="2" borderId="10" xfId="0" applyNumberFormat="1" applyFont="1" applyFill="1" applyBorder="1" applyAlignment="1">
      <alignment horizontal="right" vertical="center" wrapText="1"/>
    </xf>
    <xf numFmtId="3" fontId="33" fillId="2" borderId="31" xfId="0" applyNumberFormat="1" applyFont="1" applyFill="1" applyBorder="1" applyAlignment="1">
      <alignment horizontal="right" vertical="center" wrapText="1"/>
    </xf>
    <xf numFmtId="3" fontId="34" fillId="5" borderId="6" xfId="0" applyNumberFormat="1" applyFont="1" applyFill="1" applyBorder="1" applyAlignment="1">
      <alignment horizontal="right" vertical="center" wrapText="1"/>
    </xf>
    <xf numFmtId="3" fontId="13" fillId="5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44" fillId="2" borderId="5" xfId="0" applyNumberFormat="1" applyFont="1" applyFill="1" applyBorder="1" applyAlignment="1">
      <alignment horizontal="right" vertical="center" wrapText="1"/>
    </xf>
    <xf numFmtId="3" fontId="37" fillId="2" borderId="17" xfId="0" applyNumberFormat="1" applyFont="1" applyFill="1" applyBorder="1" applyAlignment="1">
      <alignment horizontal="right" vertical="center" wrapText="1"/>
    </xf>
    <xf numFmtId="3" fontId="13" fillId="5" borderId="17" xfId="0" applyNumberFormat="1" applyFont="1" applyFill="1" applyBorder="1" applyAlignment="1">
      <alignment horizontal="right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3" fontId="37" fillId="2" borderId="6" xfId="0" applyNumberFormat="1" applyFont="1" applyFill="1" applyBorder="1" applyAlignment="1">
      <alignment horizontal="right" vertical="center" wrapText="1"/>
    </xf>
    <xf numFmtId="3" fontId="13" fillId="5" borderId="32" xfId="0" applyNumberFormat="1" applyFont="1" applyFill="1" applyBorder="1" applyAlignment="1">
      <alignment horizontal="right" vertical="center" wrapText="1"/>
    </xf>
    <xf numFmtId="3" fontId="37" fillId="2" borderId="62" xfId="0" applyNumberFormat="1" applyFont="1" applyFill="1" applyBorder="1" applyAlignment="1">
      <alignment horizontal="right" vertical="center" wrapText="1"/>
    </xf>
    <xf numFmtId="3" fontId="6" fillId="2" borderId="62" xfId="0" applyNumberFormat="1" applyFont="1" applyFill="1" applyBorder="1" applyAlignment="1">
      <alignment horizontal="right" vertical="center" wrapText="1"/>
    </xf>
    <xf numFmtId="3" fontId="13" fillId="5" borderId="62" xfId="0" applyNumberFormat="1" applyFont="1" applyFill="1" applyBorder="1" applyAlignment="1">
      <alignment horizontal="right" vertical="center" wrapText="1"/>
    </xf>
    <xf numFmtId="3" fontId="37" fillId="2" borderId="43" xfId="0" applyNumberFormat="1" applyFont="1" applyFill="1" applyBorder="1" applyAlignment="1">
      <alignment horizontal="right" vertical="center" wrapText="1"/>
    </xf>
    <xf numFmtId="3" fontId="13" fillId="5" borderId="43" xfId="0" applyNumberFormat="1" applyFont="1" applyFill="1" applyBorder="1" applyAlignment="1">
      <alignment horizontal="right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3" fontId="13" fillId="5" borderId="59" xfId="0" applyNumberFormat="1" applyFont="1" applyFill="1" applyBorder="1" applyAlignment="1">
      <alignment horizontal="right" vertical="center" wrapText="1"/>
    </xf>
    <xf numFmtId="14" fontId="15" fillId="3" borderId="30" xfId="0" quotePrefix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0" fontId="52" fillId="2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27" fillId="0" borderId="5" xfId="0" applyNumberFormat="1" applyFont="1" applyFill="1" applyBorder="1" applyAlignment="1">
      <alignment horizontal="right" vertical="center" wrapText="1"/>
    </xf>
    <xf numFmtId="3" fontId="26" fillId="0" borderId="5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3" fontId="26" fillId="0" borderId="14" xfId="0" applyNumberFormat="1" applyFont="1" applyFill="1" applyBorder="1" applyAlignment="1">
      <alignment horizontal="right" vertical="center"/>
    </xf>
    <xf numFmtId="3" fontId="26" fillId="0" borderId="9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5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 wrapText="1"/>
    </xf>
    <xf numFmtId="3" fontId="54" fillId="0" borderId="5" xfId="0" applyNumberFormat="1" applyFont="1" applyFill="1" applyBorder="1" applyAlignment="1">
      <alignment horizontal="right"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54" fillId="0" borderId="5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right"/>
    </xf>
    <xf numFmtId="0" fontId="30" fillId="0" borderId="0" xfId="0" applyFont="1" applyBorder="1" applyAlignment="1">
      <alignment vertical="top"/>
    </xf>
    <xf numFmtId="0" fontId="14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/>
    </xf>
    <xf numFmtId="0" fontId="27" fillId="0" borderId="5" xfId="0" quotePrefix="1" applyFont="1" applyFill="1" applyBorder="1" applyAlignment="1">
      <alignment horizontal="center" vertical="center"/>
    </xf>
    <xf numFmtId="3" fontId="54" fillId="0" borderId="14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 wrapText="1"/>
    </xf>
    <xf numFmtId="3" fontId="15" fillId="7" borderId="14" xfId="0" applyNumberFormat="1" applyFont="1" applyFill="1" applyBorder="1" applyAlignment="1">
      <alignment horizontal="right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3" fontId="13" fillId="5" borderId="53" xfId="0" applyNumberFormat="1" applyFont="1" applyFill="1" applyBorder="1" applyAlignment="1">
      <alignment horizontal="right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left" vertical="center" wrapText="1" indent="1"/>
    </xf>
    <xf numFmtId="0" fontId="43" fillId="0" borderId="0" xfId="0" applyFont="1" applyFill="1" applyBorder="1" applyAlignment="1">
      <alignment horizontal="left" vertical="center" wrapText="1" indent="1"/>
    </xf>
    <xf numFmtId="3" fontId="15" fillId="3" borderId="12" xfId="0" applyNumberFormat="1" applyFont="1" applyFill="1" applyBorder="1" applyAlignment="1">
      <alignment horizontal="right" vertical="center"/>
    </xf>
    <xf numFmtId="3" fontId="56" fillId="0" borderId="14" xfId="0" applyNumberFormat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top"/>
    </xf>
    <xf numFmtId="0" fontId="27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 indent="1"/>
    </xf>
    <xf numFmtId="0" fontId="33" fillId="0" borderId="6" xfId="0" applyFont="1" applyFill="1" applyBorder="1" applyAlignment="1">
      <alignment horizontal="left" vertical="center" wrapText="1" indent="8"/>
    </xf>
    <xf numFmtId="3" fontId="33" fillId="2" borderId="10" xfId="0" applyNumberFormat="1" applyFont="1" applyFill="1" applyBorder="1" applyAlignment="1">
      <alignment horizontal="right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46" xfId="0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right" vertical="center" wrapText="1"/>
    </xf>
    <xf numFmtId="3" fontId="27" fillId="0" borderId="23" xfId="0" applyNumberFormat="1" applyFont="1" applyFill="1" applyBorder="1" applyAlignment="1">
      <alignment horizontal="right" vertical="center" wrapText="1"/>
    </xf>
    <xf numFmtId="3" fontId="54" fillId="0" borderId="14" xfId="0" applyNumberFormat="1" applyFont="1" applyFill="1" applyBorder="1" applyAlignment="1">
      <alignment horizontal="right" vertical="center"/>
    </xf>
    <xf numFmtId="3" fontId="54" fillId="0" borderId="9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14" fontId="15" fillId="0" borderId="30" xfId="0" quotePrefix="1" applyNumberFormat="1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53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3" fontId="27" fillId="0" borderId="63" xfId="0" applyNumberFormat="1" applyFont="1" applyFill="1" applyBorder="1" applyAlignment="1">
      <alignment horizontal="right" vertical="center"/>
    </xf>
    <xf numFmtId="0" fontId="1" fillId="0" borderId="6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44" fillId="0" borderId="38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3" fillId="0" borderId="0" xfId="0" applyFont="1" applyAlignment="1">
      <alignment horizontal="left" vertical="center" wrapText="1"/>
    </xf>
    <xf numFmtId="0" fontId="27" fillId="2" borderId="61" xfId="0" applyFont="1" applyFill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3" fontId="33" fillId="2" borderId="29" xfId="0" applyNumberFormat="1" applyFont="1" applyFill="1" applyBorder="1" applyAlignment="1">
      <alignment horizontal="right" vertical="center" wrapText="1"/>
    </xf>
    <xf numFmtId="3" fontId="33" fillId="2" borderId="9" xfId="0" applyNumberFormat="1" applyFont="1" applyFill="1" applyBorder="1" applyAlignment="1">
      <alignment horizontal="right" vertical="center" wrapText="1"/>
    </xf>
    <xf numFmtId="3" fontId="33" fillId="2" borderId="11" xfId="0" applyNumberFormat="1" applyFont="1" applyFill="1" applyBorder="1" applyAlignment="1">
      <alignment horizontal="right" vertical="center" wrapText="1"/>
    </xf>
    <xf numFmtId="3" fontId="44" fillId="2" borderId="9" xfId="0" applyNumberFormat="1" applyFont="1" applyFill="1" applyBorder="1" applyAlignment="1">
      <alignment horizontal="right" vertical="center" wrapText="1"/>
    </xf>
    <xf numFmtId="3" fontId="13" fillId="0" borderId="9" xfId="0" applyNumberFormat="1" applyFont="1" applyFill="1" applyBorder="1" applyAlignment="1">
      <alignment horizontal="right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3" fontId="33" fillId="2" borderId="28" xfId="0" applyNumberFormat="1" applyFont="1" applyFill="1" applyBorder="1" applyAlignment="1">
      <alignment horizontal="right" vertical="center" wrapText="1"/>
    </xf>
    <xf numFmtId="3" fontId="33" fillId="2" borderId="14" xfId="0" applyNumberFormat="1" applyFont="1" applyFill="1" applyBorder="1" applyAlignment="1">
      <alignment horizontal="right" vertical="center" wrapText="1"/>
    </xf>
    <xf numFmtId="3" fontId="37" fillId="2" borderId="14" xfId="0" applyNumberFormat="1" applyFont="1" applyFill="1" applyBorder="1" applyAlignment="1">
      <alignment horizontal="right" vertical="center" wrapText="1"/>
    </xf>
    <xf numFmtId="3" fontId="34" fillId="5" borderId="14" xfId="0" applyNumberFormat="1" applyFont="1" applyFill="1" applyBorder="1" applyAlignment="1">
      <alignment horizontal="right" vertical="center" wrapText="1"/>
    </xf>
    <xf numFmtId="3" fontId="33" fillId="2" borderId="12" xfId="0" applyNumberFormat="1" applyFont="1" applyFill="1" applyBorder="1" applyAlignment="1">
      <alignment horizontal="right" vertical="center" wrapText="1"/>
    </xf>
    <xf numFmtId="3" fontId="44" fillId="2" borderId="14" xfId="0" applyNumberFormat="1" applyFont="1" applyFill="1" applyBorder="1" applyAlignment="1">
      <alignment horizontal="right" vertical="center" wrapText="1"/>
    </xf>
    <xf numFmtId="3" fontId="13" fillId="5" borderId="14" xfId="0" applyNumberFormat="1" applyFont="1" applyFill="1" applyBorder="1" applyAlignment="1">
      <alignment horizontal="right" vertical="center" wrapText="1"/>
    </xf>
    <xf numFmtId="3" fontId="13" fillId="0" borderId="14" xfId="0" applyNumberFormat="1" applyFont="1" applyFill="1" applyBorder="1" applyAlignment="1">
      <alignment horizontal="right" vertical="center" wrapText="1"/>
    </xf>
    <xf numFmtId="3" fontId="13" fillId="5" borderId="12" xfId="0" applyNumberFormat="1" applyFont="1" applyFill="1" applyBorder="1" applyAlignment="1">
      <alignment horizontal="right" vertical="center" wrapText="1"/>
    </xf>
    <xf numFmtId="3" fontId="37" fillId="2" borderId="12" xfId="0" applyNumberFormat="1" applyFont="1" applyFill="1" applyBorder="1" applyAlignment="1">
      <alignment horizontal="right" vertical="center" wrapText="1"/>
    </xf>
    <xf numFmtId="3" fontId="44" fillId="2" borderId="12" xfId="0" applyNumberFormat="1" applyFont="1" applyFill="1" applyBorder="1" applyAlignment="1">
      <alignment horizontal="right" vertical="center" wrapText="1"/>
    </xf>
    <xf numFmtId="3" fontId="13" fillId="5" borderId="65" xfId="0" applyNumberFormat="1" applyFont="1" applyFill="1" applyBorder="1" applyAlignment="1">
      <alignment horizontal="right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3" fontId="33" fillId="2" borderId="17" xfId="0" applyNumberFormat="1" applyFont="1" applyFill="1" applyBorder="1" applyAlignment="1">
      <alignment horizontal="right" vertical="center" wrapText="1"/>
    </xf>
    <xf numFmtId="3" fontId="34" fillId="5" borderId="5" xfId="0" applyNumberFormat="1" applyFont="1" applyFill="1" applyBorder="1" applyAlignment="1">
      <alignment horizontal="right" vertical="center" wrapText="1"/>
    </xf>
    <xf numFmtId="0" fontId="32" fillId="0" borderId="23" xfId="0" applyFont="1" applyBorder="1" applyAlignment="1">
      <alignment horizontal="center" vertical="center" wrapText="1"/>
    </xf>
    <xf numFmtId="3" fontId="33" fillId="2" borderId="40" xfId="0" applyNumberFormat="1" applyFont="1" applyFill="1" applyBorder="1" applyAlignment="1">
      <alignment horizontal="right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13" fillId="8" borderId="12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3" fontId="13" fillId="8" borderId="14" xfId="0" applyNumberFormat="1" applyFont="1" applyFill="1" applyBorder="1" applyAlignment="1">
      <alignment horizontal="right" vertical="center"/>
    </xf>
    <xf numFmtId="3" fontId="13" fillId="8" borderId="9" xfId="0" applyNumberFormat="1" applyFont="1" applyFill="1" applyBorder="1" applyAlignment="1">
      <alignment horizontal="right" vertical="center"/>
    </xf>
    <xf numFmtId="3" fontId="13" fillId="8" borderId="1" xfId="0" applyNumberFormat="1" applyFont="1" applyFill="1" applyBorder="1" applyAlignment="1">
      <alignment horizontal="right" vertical="center"/>
    </xf>
    <xf numFmtId="3" fontId="44" fillId="8" borderId="1" xfId="0" applyNumberFormat="1" applyFont="1" applyFill="1" applyBorder="1" applyAlignment="1">
      <alignment horizontal="right" vertical="center"/>
    </xf>
    <xf numFmtId="3" fontId="44" fillId="8" borderId="5" xfId="0" applyNumberFormat="1" applyFont="1" applyFill="1" applyBorder="1" applyAlignment="1">
      <alignment horizontal="right" vertical="center"/>
    </xf>
    <xf numFmtId="0" fontId="44" fillId="0" borderId="10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15" fillId="7" borderId="16" xfId="0" applyNumberFormat="1" applyFont="1" applyFill="1" applyBorder="1" applyAlignment="1">
      <alignment horizontal="right" vertical="center"/>
    </xf>
    <xf numFmtId="3" fontId="15" fillId="7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/>
    <xf numFmtId="3" fontId="13" fillId="0" borderId="42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3" fontId="20" fillId="0" borderId="64" xfId="0" applyNumberFormat="1" applyFont="1" applyFill="1" applyBorder="1" applyAlignment="1">
      <alignment horizontal="center" vertical="center" wrapText="1"/>
    </xf>
    <xf numFmtId="3" fontId="20" fillId="0" borderId="61" xfId="0" applyNumberFormat="1" applyFont="1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horizontal="center" vertical="center" wrapText="1"/>
    </xf>
    <xf numFmtId="3" fontId="20" fillId="0" borderId="52" xfId="0" applyNumberFormat="1" applyFont="1" applyFill="1" applyBorder="1" applyAlignment="1">
      <alignment horizontal="center" vertical="center" wrapText="1"/>
    </xf>
    <xf numFmtId="3" fontId="15" fillId="7" borderId="6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3" fontId="10" fillId="0" borderId="10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>
      <alignment horizontal="right" vertical="center" wrapText="1"/>
    </xf>
    <xf numFmtId="3" fontId="20" fillId="0" borderId="4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44" fillId="0" borderId="3" xfId="0" applyNumberFormat="1" applyFont="1" applyFill="1" applyBorder="1" applyAlignment="1">
      <alignment horizontal="center" vertical="center" wrapText="1"/>
    </xf>
    <xf numFmtId="0" fontId="44" fillId="0" borderId="38" xfId="0" applyNumberFormat="1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horizontal="center" vertical="center" wrapText="1"/>
    </xf>
    <xf numFmtId="0" fontId="44" fillId="0" borderId="56" xfId="0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" fontId="44" fillId="0" borderId="56" xfId="0" applyNumberFormat="1" applyFont="1" applyFill="1" applyBorder="1" applyAlignment="1">
      <alignment horizontal="center" vertical="center" wrapText="1"/>
    </xf>
    <xf numFmtId="1" fontId="44" fillId="0" borderId="57" xfId="0" applyNumberFormat="1" applyFont="1" applyFill="1" applyBorder="1" applyAlignment="1">
      <alignment horizontal="center" vertical="center" wrapText="1"/>
    </xf>
    <xf numFmtId="1" fontId="44" fillId="0" borderId="4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56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 wrapText="1"/>
    </xf>
    <xf numFmtId="0" fontId="44" fillId="0" borderId="50" xfId="0" applyNumberFormat="1" applyFont="1" applyFill="1" applyBorder="1" applyAlignment="1">
      <alignment horizontal="center" vertical="center" wrapText="1"/>
    </xf>
    <xf numFmtId="0" fontId="51" fillId="0" borderId="50" xfId="0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center" vertical="center" wrapText="1"/>
    </xf>
    <xf numFmtId="3" fontId="44" fillId="0" borderId="38" xfId="0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1" fontId="44" fillId="0" borderId="3" xfId="0" applyNumberFormat="1" applyFont="1" applyFill="1" applyBorder="1" applyAlignment="1">
      <alignment horizontal="center" vertical="center"/>
    </xf>
    <xf numFmtId="1" fontId="44" fillId="0" borderId="38" xfId="0" applyNumberFormat="1" applyFont="1" applyFill="1" applyBorder="1" applyAlignment="1">
      <alignment horizontal="center" vertical="center"/>
    </xf>
    <xf numFmtId="1" fontId="44" fillId="0" borderId="10" xfId="0" applyNumberFormat="1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3" xfId="0" applyNumberFormat="1" applyFont="1" applyFill="1" applyBorder="1" applyAlignment="1">
      <alignment horizontal="left" vertical="center" wrapText="1"/>
    </xf>
    <xf numFmtId="3" fontId="44" fillId="0" borderId="38" xfId="0" applyNumberFormat="1" applyFont="1" applyFill="1" applyBorder="1" applyAlignment="1">
      <alignment horizontal="left" vertical="center" wrapText="1"/>
    </xf>
    <xf numFmtId="3" fontId="44" fillId="0" borderId="10" xfId="0" applyNumberFormat="1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3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44" fillId="0" borderId="3" xfId="0" applyNumberFormat="1" applyFont="1" applyFill="1" applyBorder="1" applyAlignment="1">
      <alignment horizontal="center" vertical="center"/>
    </xf>
    <xf numFmtId="0" fontId="44" fillId="0" borderId="38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44" fillId="0" borderId="56" xfId="0" applyNumberFormat="1" applyFont="1" applyFill="1" applyBorder="1" applyAlignment="1">
      <alignment horizontal="center" vertical="center"/>
    </xf>
    <xf numFmtId="0" fontId="44" fillId="0" borderId="57" xfId="0" applyNumberFormat="1" applyFont="1" applyFill="1" applyBorder="1" applyAlignment="1">
      <alignment horizontal="center" vertical="center"/>
    </xf>
    <xf numFmtId="0" fontId="44" fillId="0" borderId="43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 indent="8"/>
    </xf>
    <xf numFmtId="0" fontId="34" fillId="0" borderId="5" xfId="0" applyFont="1" applyFill="1" applyBorder="1" applyAlignment="1">
      <alignment horizontal="left" vertical="center" wrapText="1" indent="8"/>
    </xf>
    <xf numFmtId="0" fontId="42" fillId="0" borderId="8" xfId="0" applyFont="1" applyFill="1" applyBorder="1" applyAlignment="1">
      <alignment horizontal="center" vertical="center" wrapText="1"/>
    </xf>
    <xf numFmtId="0" fontId="42" fillId="0" borderId="41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3" fontId="27" fillId="2" borderId="28" xfId="0" applyNumberFormat="1" applyFont="1" applyFill="1" applyBorder="1" applyAlignment="1">
      <alignment horizontal="center" vertical="center" wrapText="1"/>
    </xf>
    <xf numFmtId="3" fontId="27" fillId="2" borderId="64" xfId="0" applyNumberFormat="1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7" fillId="2" borderId="60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left" vertical="center" wrapText="1" indent="1"/>
    </xf>
    <xf numFmtId="0" fontId="35" fillId="0" borderId="19" xfId="0" applyFont="1" applyFill="1" applyBorder="1" applyAlignment="1">
      <alignment horizontal="left" vertical="center" wrapText="1" indent="1"/>
    </xf>
    <xf numFmtId="0" fontId="35" fillId="0" borderId="39" xfId="0" applyFont="1" applyFill="1" applyBorder="1" applyAlignment="1">
      <alignment horizontal="left" vertical="center" wrapText="1" indent="1"/>
    </xf>
    <xf numFmtId="0" fontId="35" fillId="0" borderId="0" xfId="0" applyFont="1" applyFill="1" applyBorder="1" applyAlignment="1">
      <alignment horizontal="left" vertical="center" wrapText="1" indent="1"/>
    </xf>
    <xf numFmtId="0" fontId="35" fillId="0" borderId="17" xfId="0" applyFont="1" applyFill="1" applyBorder="1" applyAlignment="1">
      <alignment horizontal="left" vertical="center" wrapText="1" indent="1"/>
    </xf>
    <xf numFmtId="0" fontId="35" fillId="0" borderId="2" xfId="0" applyFont="1" applyFill="1" applyBorder="1" applyAlignment="1">
      <alignment horizontal="left" vertical="center" wrapText="1" inden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 indent="8"/>
    </xf>
    <xf numFmtId="0" fontId="33" fillId="0" borderId="5" xfId="0" applyFont="1" applyFill="1" applyBorder="1" applyAlignment="1">
      <alignment horizontal="left" vertical="center" wrapText="1" indent="8"/>
    </xf>
    <xf numFmtId="0" fontId="43" fillId="0" borderId="18" xfId="0" applyFont="1" applyFill="1" applyBorder="1" applyAlignment="1">
      <alignment horizontal="left" vertical="center" wrapText="1" indent="1"/>
    </xf>
    <xf numFmtId="0" fontId="43" fillId="0" borderId="19" xfId="0" applyFont="1" applyFill="1" applyBorder="1" applyAlignment="1">
      <alignment horizontal="left" vertical="center" wrapText="1" indent="1"/>
    </xf>
    <xf numFmtId="0" fontId="43" fillId="0" borderId="39" xfId="0" applyFont="1" applyFill="1" applyBorder="1" applyAlignment="1">
      <alignment horizontal="left" vertical="center" wrapText="1" indent="1"/>
    </xf>
    <xf numFmtId="0" fontId="43" fillId="0" borderId="0" xfId="0" applyFont="1" applyFill="1" applyBorder="1" applyAlignment="1">
      <alignment horizontal="left" vertical="center" wrapText="1" indent="1"/>
    </xf>
    <xf numFmtId="0" fontId="43" fillId="0" borderId="17" xfId="0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horizontal="left" vertical="center" wrapText="1" indent="1"/>
    </xf>
    <xf numFmtId="0" fontId="42" fillId="0" borderId="18" xfId="0" applyFont="1" applyFill="1" applyBorder="1" applyAlignment="1">
      <alignment horizontal="left" vertical="center" wrapText="1" indent="8"/>
    </xf>
    <xf numFmtId="0" fontId="42" fillId="0" borderId="19" xfId="0" applyFont="1" applyFill="1" applyBorder="1" applyAlignment="1">
      <alignment horizontal="left" vertical="center" wrapText="1" indent="8"/>
    </xf>
    <xf numFmtId="0" fontId="42" fillId="0" borderId="39" xfId="0" applyFont="1" applyFill="1" applyBorder="1" applyAlignment="1">
      <alignment horizontal="left" vertical="center" wrapText="1" indent="8"/>
    </xf>
    <xf numFmtId="0" fontId="42" fillId="0" borderId="0" xfId="0" applyFont="1" applyFill="1" applyBorder="1" applyAlignment="1">
      <alignment horizontal="left" vertical="center" wrapText="1" indent="8"/>
    </xf>
    <xf numFmtId="0" fontId="42" fillId="0" borderId="17" xfId="0" applyFont="1" applyFill="1" applyBorder="1" applyAlignment="1">
      <alignment horizontal="left" vertical="center" wrapText="1" indent="8"/>
    </xf>
    <xf numFmtId="0" fontId="42" fillId="0" borderId="2" xfId="0" applyFont="1" applyFill="1" applyBorder="1" applyAlignment="1">
      <alignment horizontal="left" vertical="center" wrapText="1" indent="8"/>
    </xf>
    <xf numFmtId="0" fontId="51" fillId="0" borderId="3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14" fontId="42" fillId="0" borderId="8" xfId="0" quotePrefix="1" applyNumberFormat="1" applyFont="1" applyFill="1" applyBorder="1" applyAlignment="1">
      <alignment horizontal="center" vertical="center" wrapText="1"/>
    </xf>
    <xf numFmtId="1" fontId="44" fillId="0" borderId="56" xfId="0" applyNumberFormat="1" applyFont="1" applyFill="1" applyBorder="1" applyAlignment="1">
      <alignment horizontal="center" vertical="center"/>
    </xf>
    <xf numFmtId="1" fontId="44" fillId="0" borderId="57" xfId="0" applyNumberFormat="1" applyFont="1" applyFill="1" applyBorder="1" applyAlignment="1">
      <alignment horizontal="center" vertical="center"/>
    </xf>
    <xf numFmtId="1" fontId="44" fillId="0" borderId="43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vertical="center" wrapText="1"/>
    </xf>
    <xf numFmtId="0" fontId="44" fillId="0" borderId="38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59" xfId="0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left" vertical="center" wrapText="1"/>
    </xf>
    <xf numFmtId="0" fontId="57" fillId="0" borderId="3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57" fillId="0" borderId="56" xfId="0" applyFont="1" applyFill="1" applyBorder="1" applyAlignment="1">
      <alignment horizontal="center" vertical="center"/>
    </xf>
    <xf numFmtId="0" fontId="57" fillId="0" borderId="57" xfId="0" applyFont="1" applyFill="1" applyBorder="1" applyAlignment="1">
      <alignment horizontal="center" vertical="center"/>
    </xf>
    <xf numFmtId="0" fontId="57" fillId="0" borderId="43" xfId="0" applyFont="1" applyFill="1" applyBorder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5" fillId="2" borderId="0" xfId="0" applyFont="1" applyFill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3" fontId="10" fillId="2" borderId="37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left" vertical="center" wrapText="1" indent="4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 indent="4"/>
    </xf>
    <xf numFmtId="0" fontId="15" fillId="4" borderId="6" xfId="0" applyFont="1" applyFill="1" applyBorder="1" applyAlignment="1">
      <alignment horizontal="left" vertical="center" wrapText="1" indent="4"/>
    </xf>
    <xf numFmtId="0" fontId="19" fillId="0" borderId="21" xfId="0" applyFont="1" applyFill="1" applyBorder="1" applyAlignment="1">
      <alignment horizontal="left" vertical="center" wrapText="1" indent="1"/>
    </xf>
    <xf numFmtId="0" fontId="19" fillId="0" borderId="22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left" vertical="center" wrapText="1" indent="1"/>
    </xf>
    <xf numFmtId="0" fontId="15" fillId="3" borderId="36" xfId="0" applyFont="1" applyFill="1" applyBorder="1" applyAlignment="1">
      <alignment horizontal="left" vertical="center" wrapText="1" indent="4"/>
    </xf>
    <xf numFmtId="0" fontId="15" fillId="4" borderId="0" xfId="0" applyFont="1" applyFill="1" applyBorder="1" applyAlignment="1">
      <alignment horizontal="left" vertical="center" wrapText="1" indent="3"/>
    </xf>
    <xf numFmtId="0" fontId="15" fillId="4" borderId="6" xfId="0" applyFont="1" applyFill="1" applyBorder="1" applyAlignment="1">
      <alignment horizontal="left" vertical="center" wrapText="1" indent="3"/>
    </xf>
    <xf numFmtId="0" fontId="19" fillId="0" borderId="49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left" vertical="center" wrapText="1" indent="1"/>
    </xf>
    <xf numFmtId="0" fontId="19" fillId="0" borderId="33" xfId="0" applyFont="1" applyFill="1" applyBorder="1" applyAlignment="1">
      <alignment horizontal="left" vertical="center" wrapText="1" indent="1"/>
    </xf>
    <xf numFmtId="3" fontId="15" fillId="0" borderId="65" xfId="0" applyNumberFormat="1" applyFont="1" applyFill="1" applyBorder="1" applyAlignment="1">
      <alignment horizontal="right" vertical="center"/>
    </xf>
    <xf numFmtId="3" fontId="19" fillId="0" borderId="50" xfId="0" applyNumberFormat="1" applyFont="1" applyFill="1" applyBorder="1" applyAlignment="1">
      <alignment horizontal="right" vertical="center"/>
    </xf>
    <xf numFmtId="3" fontId="19" fillId="0" borderId="53" xfId="0" applyNumberFormat="1" applyFont="1" applyFill="1" applyBorder="1" applyAlignment="1">
      <alignment horizontal="right" vertical="center"/>
    </xf>
    <xf numFmtId="3" fontId="19" fillId="0" borderId="32" xfId="0" applyNumberFormat="1" applyFont="1" applyFill="1" applyBorder="1" applyAlignment="1">
      <alignment horizontal="right" vertical="center"/>
    </xf>
    <xf numFmtId="3" fontId="19" fillId="0" borderId="65" xfId="0" applyNumberFormat="1" applyFont="1" applyFill="1" applyBorder="1" applyAlignment="1">
      <alignment horizontal="right" vertical="center"/>
    </xf>
    <xf numFmtId="0" fontId="14" fillId="2" borderId="4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 indent="4"/>
    </xf>
    <xf numFmtId="0" fontId="14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 indent="4"/>
    </xf>
    <xf numFmtId="3" fontId="27" fillId="0" borderId="6" xfId="0" applyNumberFormat="1" applyFont="1" applyFill="1" applyBorder="1" applyAlignment="1">
      <alignment horizontal="right" vertical="center"/>
    </xf>
    <xf numFmtId="3" fontId="18" fillId="2" borderId="6" xfId="0" applyNumberFormat="1" applyFont="1" applyFill="1" applyBorder="1" applyAlignment="1">
      <alignment horizontal="right" vertical="center" wrapText="1"/>
    </xf>
    <xf numFmtId="3" fontId="18" fillId="2" borderId="9" xfId="0" applyNumberFormat="1" applyFont="1" applyFill="1" applyBorder="1" applyAlignment="1">
      <alignment horizontal="right" vertical="center" wrapText="1"/>
    </xf>
    <xf numFmtId="3" fontId="18" fillId="2" borderId="16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3">
    <dxf>
      <font>
        <color rgb="FFFF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D"/>
      <color rgb="FFFFF2CC"/>
      <color rgb="FFD1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76200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85725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85725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76200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152400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85725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85725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161925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66675</xdr:colOff>
      <xdr:row>583</xdr:row>
      <xdr:rowOff>171450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274028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" name="Text Box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" name="Text Box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" name="Text Box 3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" name="Text Box 3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" name="Text Box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" name="Text Box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" name="Text Box 3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" name="Text Box 3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" name="Text Box 3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" name="Text Box 3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" name="Text Box 3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" name="Text Box 3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" name="Text Box 3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3" name="Text Box 3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4" name="Text Box 3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25" name="Text Box 3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" name="Text Box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" name="Text Box 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" name="Text Box 3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" name="Text Box 3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" name="Text Box 3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" name="Text Box 3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" name="Text Box 3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2" name="Text Box 3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3" name="Text Box 3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4" name="Text 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47" name="Text Box 39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48" name="Text Box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49" name="Text Box 3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51" name="Text Box 39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" name="Text Box 3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" name="Text Box 39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" name="Text Box 39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" name="Text Box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" name="Text Box 3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" name="Text Box 3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0" name="Text Box 3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3" name="Text Box 3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4" name="Text Box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5" name="Text Box 3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7" name="Text Box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8" name="Text Box 3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69" name="Text Box 3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0" name="Text Box 3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4" name="Text Box 3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5" name="Text Box 3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6" name="Text Box 3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7" name="Text Box 3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8" name="Text Box 3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79" name="Text Box 3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1" name="Text Box 3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2" name="Text Box 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3" name="Text Box 3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4" name="Text Box 3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5" name="Text Box 3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7" name="Text Box 3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8" name="Text Box 39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" name="Text Box 3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" name="Text Box 3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" name="Text Box 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" name="Text Box 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94" name="Text Box 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95" name="Text Box 3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" name="Text Box 3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" name="Text Box 3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" name="Text Box 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" name="Text Box 3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" name="Text Box 3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" name="Text Box 3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0" name="Text Box 3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1" name="Text Box 3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3" name="Text Box 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4" name="Text Box 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6" name="Text Box 3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7" name="Text Box 3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8" name="Text Box 39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19" name="Text Box 3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21" name="Text Box 3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22" name="Text Box 3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3" name="Text Box 3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4" name="Text Box 3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5" name="Text Box 3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7" name="Text Box 3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8" name="Text Box 3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29" name="Text Box 3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0" name="Text Box 3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2" name="Text Box 3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4" name="Text Box 3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5" name="Text Box 3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6" name="Text Box 3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7" name="Text Box 3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8" name="Text Box 39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0" name="Text Box 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1" name="Text Box 3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2" name="Text Box 3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3" name="Text Box 3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44" name="Text Box 39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45" name="Text Box 3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46" name="Text Box 3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147" name="Text Box 3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148" name="Text Box 3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49" name="Text Box 3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0" name="Text Box 3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2" name="Text Box 3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3" name="Text Box 3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5" name="Text Box 3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6" name="Text Box 3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7" name="Text Box 3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59" name="Text Box 39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1" name="Text Box 39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2" name="Text Box 3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4" name="Text Box 3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5" name="Text Box 3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7" name="Text Box 3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0" name="Text Box 3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1" name="Text Box 3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2" name="Text Box 3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3" name="Text Box 3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4" name="Text Box 39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6" name="Text Box 39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7" name="Text Box 3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8" name="Text Box 39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79" name="Text Box 3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0" name="Text Box 3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1" name="Text Box 3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2" name="Text Box 3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3" name="Text Box 3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4" name="Text Box 3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5" name="Text Box 39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8" name="Text Box 3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89" name="Text Box 39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0" name="Text Box 3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191" name="Text Box 39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193" name="Text Box 3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194" name="Text Box 3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195" name="Text Box 3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196" name="Text Box 3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7" name="Text Box 39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8" name="Text Box 3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0" name="Text Box 3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1" name="Text Box 39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5" name="Text Box 39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7" name="Text Box 39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09" name="Text Box 3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0" name="Text Box 3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2" name="Text Box 3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3" name="Text Box 3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4" name="Text Box 39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5" name="Text Box 3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6" name="Text Box 3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17" name="Text Box 3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18" name="Text Box 39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220" name="Text Box 3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2" name="Text Box 3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3" name="Text Box 3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4" name="Text Box 39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5" name="Text Box 3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6" name="Text Box 39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7" name="Text Box 3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8" name="Text Box 3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29" name="Text Box 3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0" name="Text Box 3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1" name="Text Box 3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2" name="Text Box 3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3" name="Text Box 39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4" name="Text Box 3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5" name="Text Box 39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6" name="Text Box 3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8" name="Text Box 3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0" name="Text Box 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1" name="Text Box 39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42" name="Text Box 3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243" name="Text Box 39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244" name="Text Box 3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7" name="Text Box 3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8" name="Text Box 39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0" name="Text Box 3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1" name="Text Box 3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2" name="Text Box 3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3" name="Text Box 3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4" name="Text Box 39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5" name="Text Box 3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6" name="Text Box 3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8" name="Text Box 39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59" name="Text Box 3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1" name="Text Box 39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3" name="Text Box 39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4" name="Text Box 3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5" name="Text Box 3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6" name="Text Box 3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7" name="Text Box 39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69" name="Text Box 3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0" name="Text Box 3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1" name="Text Box 39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2" name="Text Box 3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3" name="Text Box 39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5" name="Text Box 39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6" name="Text Box 3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7" name="Text Box 3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8" name="Text Box 39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0" name="Text Box 3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1" name="Text Box 3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2" name="Text Box 3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3" name="Text Box 3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4" name="Text Box 3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6" name="Text Box 39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7" name="Text Box 3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88" name="Text Box 39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289" name="Text Box 3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290" name="Text Box 3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291" name="Text Box 3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21085</xdr:rowOff>
    </xdr:to>
    <xdr:sp macro="" textlink="">
      <xdr:nvSpPr>
        <xdr:cNvPr id="293" name="Text Box 3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4" name="Text Box 3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5" name="Text Box 39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6" name="Text Box 3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7" name="Text Box 3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299" name="Text Box 39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0" name="Text Box 3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3" name="Text Box 39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4" name="Text Box 3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5" name="Text Box 39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6" name="Text Box 39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7" name="Text Box 3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8" name="Text Box 3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1" name="Text Box 3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2" name="Text Box 3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15" name="Text Box 3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16" name="Text Box 3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317" name="Text Box 3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8" name="Text Box 39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19" name="Text Box 3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0" name="Text Box 3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1" name="Text Box 3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2" name="Text Box 39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3" name="Text Box 3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5" name="Text Box 3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6" name="Text Box 39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8" name="Text Box 39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29" name="Text Box 3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0" name="Text Box 3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1" name="Text Box 3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2" name="Text Box 3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3" name="Text Box 39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4" name="Text Box 39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5" name="Text Box 3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6" name="Text Box 39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38" name="Text Box 39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39" name="Text Box 39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340" name="Text Box 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341" name="Text Box 39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343" name="Text Box 39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4" name="Text Box 39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6" name="Text Box 39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8" name="Text Box 3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49" name="Text Box 3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0" name="Text Box 3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2" name="Text Box 3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3" name="Text Box 39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4" name="Text Box 39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5" name="Text Box 39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6" name="Text Box 3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8" name="Text Box 39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59" name="Text Box 39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0" name="Text Box 3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1" name="Text Box 39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2" name="Text Box 3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4" name="Text Box 3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5" name="Text Box 39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6" name="Text Box 39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7" name="Text Box 39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8" name="Text Box 39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69" name="Text Box 39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0" name="Text Box 3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2" name="Text Box 3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3" name="Text Box 3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4" name="Text Box 39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5" name="Text Box 39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6" name="Text Box 39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7" name="Text Box 3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8" name="Text Box 39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79" name="Text Box 39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2" name="Text Box 3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3" name="Text Box 3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4" name="Text Box 39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385" name="Text Box 39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386" name="Text Box 39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387" name="Text Box 39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388" name="Text Box 39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389" name="Text Box 39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390" name="Text Box 3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391" name="Text Box 3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21085</xdr:rowOff>
    </xdr:to>
    <xdr:sp macro="" textlink="">
      <xdr:nvSpPr>
        <xdr:cNvPr id="392" name="Text Box 3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149</xdr:row>
      <xdr:rowOff>0</xdr:rowOff>
    </xdr:from>
    <xdr:to>
      <xdr:col>1</xdr:col>
      <xdr:colOff>5562600</xdr:colOff>
      <xdr:row>150</xdr:row>
      <xdr:rowOff>21085</xdr:rowOff>
    </xdr:to>
    <xdr:sp macro="" textlink="">
      <xdr:nvSpPr>
        <xdr:cNvPr id="393" name="Text Box 39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677025" y="153019125"/>
          <a:ext cx="0" cy="1202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4" name="Text Box 39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5" name="Text Box 39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6" name="Text Box 39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7" name="Text Box 39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399" name="Text Box 39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0" name="Text Box 3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1" name="Text Box 3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2" name="Text Box 3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3" name="Text Box 39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6" name="Text Box 39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7" name="Text Box 39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8" name="Text Box 39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09" name="Text Box 39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0" name="Text Box 39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1" name="Text Box 3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3" name="Text Box 39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4" name="Text Box 39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15" name="Text Box 39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104775</xdr:rowOff>
    </xdr:to>
    <xdr:sp macro="" textlink="">
      <xdr:nvSpPr>
        <xdr:cNvPr id="417" name="Text Box 39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8" name="Text Box 39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19" name="Text Box 3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0" name="Text Box 3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1" name="Text Box 3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3" name="Text Box 39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4" name="Text Box 39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5" name="Text Box 39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6" name="Text Box 39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7" name="Text Box 39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8" name="Text Box 39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0" name="Text Box 3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1" name="Text Box 39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2" name="Text Box 3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3" name="Text Box 3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5" name="Text Box 39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6" name="Text Box 39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38" name="Text Box 39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39" name="Text Box 3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123825</xdr:rowOff>
    </xdr:to>
    <xdr:sp macro="" textlink="">
      <xdr:nvSpPr>
        <xdr:cNvPr id="440" name="Text Box 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104775</xdr:rowOff>
    </xdr:to>
    <xdr:sp macro="" textlink="">
      <xdr:nvSpPr>
        <xdr:cNvPr id="441" name="Text Box 39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323850</xdr:rowOff>
    </xdr:to>
    <xdr:sp macro="" textlink="">
      <xdr:nvSpPr>
        <xdr:cNvPr id="442" name="Text Box 3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562100" y="1542002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150</xdr:row>
      <xdr:rowOff>0</xdr:rowOff>
    </xdr:from>
    <xdr:to>
      <xdr:col>1</xdr:col>
      <xdr:colOff>647700</xdr:colOff>
      <xdr:row>150</xdr:row>
      <xdr:rowOff>161925</xdr:rowOff>
    </xdr:to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154200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4" name="Text Box 39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5" name="Text Box 39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6" name="Text Box 39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7" name="Text Box 3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8" name="Text Box 39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49" name="Text Box 3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0" name="Text Box 3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1" name="Text Box 39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3" name="Text Box 39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4" name="Text Box 39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5" name="Text Box 39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6" name="Text Box 39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7" name="Text Box 39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59" name="Text Box 39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0" name="Text Box 3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1" name="Text Box 3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2" name="Text Box 3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3" name="Text Box 39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4" name="Text Box 39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5" name="Text Box 39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6" name="Text Box 39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7" name="Text Box 39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8" name="Text Box 39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69" name="Text Box 39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1" name="Text Box 39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2" name="Text Box 3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3" name="Text Box 39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4" name="Text Box 39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5" name="Text Box 3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6" name="Text Box 39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8" name="Text Box 39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79" name="Text Box 39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1" name="Text Box 39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2" name="Text Box 3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4" name="Text Box 39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485" name="Text Box 39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114425" y="1542002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150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486" name="Text Box 39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190625" y="154200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150</xdr:row>
      <xdr:rowOff>0</xdr:rowOff>
    </xdr:from>
    <xdr:to>
      <xdr:col>1</xdr:col>
      <xdr:colOff>819150</xdr:colOff>
      <xdr:row>150</xdr:row>
      <xdr:rowOff>323850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933575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150</xdr:row>
      <xdr:rowOff>0</xdr:rowOff>
    </xdr:from>
    <xdr:to>
      <xdr:col>1</xdr:col>
      <xdr:colOff>1247775</xdr:colOff>
      <xdr:row>150</xdr:row>
      <xdr:rowOff>323850</xdr:rowOff>
    </xdr:to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2362200" y="1542002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150</xdr:row>
      <xdr:rowOff>0</xdr:rowOff>
    </xdr:from>
    <xdr:to>
      <xdr:col>1</xdr:col>
      <xdr:colOff>3562350</xdr:colOff>
      <xdr:row>150</xdr:row>
      <xdr:rowOff>447675</xdr:rowOff>
    </xdr:to>
    <xdr:sp macro="" textlink="">
      <xdr:nvSpPr>
        <xdr:cNvPr id="489" name="Text Box 3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4676775" y="1542002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490" name="Text Box 39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491" name="Text Box 39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492" name="Text Box 3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3" name="Text Box 39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4" name="Text Box 39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5" name="Text Box 39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6" name="Text Box 39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7" name="Text Box 39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8" name="Text Box 39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499" name="Text Box 39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0" name="Text Box 39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1" name="Text Box 39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2" name="Text Box 3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3" name="Text Box 3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4" name="Text Box 39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6" name="Text Box 39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7" name="Text Box 39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8" name="Text Box 39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09" name="Text Box 39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0" name="Text Box 3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2" name="Text Box 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3" name="Text Box 39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14" name="Text Box 39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15" name="Text Box 39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516" name="Text Box 39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7" name="Text Box 3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8" name="Text Box 39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19" name="Text Box 39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0" name="Text Box 39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1" name="Text Box 39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4" name="Text Box 39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5" name="Text Box 39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6" name="Text Box 39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7" name="Text Box 39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8" name="Text Box 39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29" name="Text Box 39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1" name="Text Box 3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2" name="Text Box 3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3" name="Text Box 39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4" name="Text Box 39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5" name="Text Box 39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6" name="Text Box 39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37" name="Text Box 39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38" name="Text Box 39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539" name="Text Box 39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322100</xdr:rowOff>
    </xdr:to>
    <xdr:sp macro="" textlink="">
      <xdr:nvSpPr>
        <xdr:cNvPr id="541" name="Text Box 39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542" name="Text Box 3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3" name="Text Box 39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4" name="Text Box 39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5" name="Text Box 3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7" name="Text Box 39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8" name="Text Box 39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49" name="Text Box 39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0" name="Text Box 39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1" name="Text Box 39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2" name="Text Box 3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4" name="Text Box 39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5" name="Text Box 39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6" name="Text Box 39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7" name="Text Box 39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59" name="Text Box 3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0" name="Text Box 3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1" name="Text Box 39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2" name="Text Box 3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5" name="Text Box 39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6" name="Text Box 39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7" name="Text Box 39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8" name="Text Box 39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69" name="Text Box 39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0" name="Text Box 39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1" name="Text Box 39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2" name="Text Box 3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3" name="Text Box 3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4" name="Text Box 39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5" name="Text Box 39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8" name="Text Box 39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79" name="Text Box 39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0" name="Text Box 39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1" name="Text Box 39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2" name="Text Box 3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3" name="Text Box 39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585" name="Text Box 39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322100</xdr:rowOff>
    </xdr:to>
    <xdr:sp macro="" textlink="">
      <xdr:nvSpPr>
        <xdr:cNvPr id="586" name="Text Box 39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322100</xdr:rowOff>
    </xdr:to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588" name="Text Box 39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186398</xdr:rowOff>
    </xdr:to>
    <xdr:sp macro="" textlink="">
      <xdr:nvSpPr>
        <xdr:cNvPr id="589" name="Text Box 39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186398</xdr:rowOff>
    </xdr:to>
    <xdr:sp macro="" textlink="">
      <xdr:nvSpPr>
        <xdr:cNvPr id="590" name="Text Box 39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186398</xdr:rowOff>
    </xdr:to>
    <xdr:sp macro="" textlink="">
      <xdr:nvSpPr>
        <xdr:cNvPr id="591" name="Text Box 3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677025" y="154200225"/>
          <a:ext cx="0" cy="1156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2" name="Text Box 3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4" name="Text Box 39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5" name="Text Box 39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6" name="Text Box 39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7" name="Text Box 39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599" name="Text Box 39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0" name="Text Box 39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1" name="Text Box 3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2" name="Text Box 3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3" name="Text Box 39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4" name="Text Box 39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5" name="Text Box 39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6" name="Text Box 39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7" name="Text Box 39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8" name="Text Box 39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09" name="Text Box 39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0" name="Text Box 39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2" name="Text Box 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13" name="Text Box 39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14" name="Text Box 39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615" name="Text Box 3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6" name="Text Box 39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8" name="Text Box 39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19" name="Text Box 39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0" name="Text Box 39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2" name="Text Box 3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3" name="Text Box 39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4" name="Text Box 39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6" name="Text Box 39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7" name="Text Box 39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8" name="Text Box 39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0" name="Text Box 39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1" name="Text Box 39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2" name="Text Box 3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3" name="Text Box 39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4" name="Text Box 39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5" name="Text Box 39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36" name="Text Box 39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37" name="Text Box 39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323850</xdr:rowOff>
    </xdr:to>
    <xdr:sp macro="" textlink="">
      <xdr:nvSpPr>
        <xdr:cNvPr id="640" name="Text Box 39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562100" y="1548098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150</xdr:row>
      <xdr:rowOff>0</xdr:rowOff>
    </xdr:from>
    <xdr:to>
      <xdr:col>1</xdr:col>
      <xdr:colOff>647700</xdr:colOff>
      <xdr:row>150</xdr:row>
      <xdr:rowOff>171450</xdr:rowOff>
    </xdr:to>
    <xdr:sp macro="" textlink="">
      <xdr:nvSpPr>
        <xdr:cNvPr id="641" name="Text Box 39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15480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2" name="Text Box 39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3" name="Text Box 3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4" name="Text Box 39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5" name="Text Box 39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7" name="Text Box 39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8" name="Text Box 39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0" name="Text Box 39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1" name="Text Box 39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2" name="Text Box 39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3" name="Text Box 39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4" name="Text Box 39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5" name="Text Box 39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6" name="Text Box 39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7" name="Text Box 3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8" name="Text Box 39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59" name="Text Box 39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0" name="Text Box 39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1" name="Text Box 39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2" name="Text Box 39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3" name="Text Box 39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5" name="Text Box 39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6" name="Text Box 39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7" name="Text Box 39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8" name="Text Box 3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69" name="Text Box 39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1" name="Text Box 3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2" name="Text Box 39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3" name="Text Box 39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4" name="Text Box 39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5" name="Text Box 39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6" name="Text Box 39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7" name="Text Box 39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8" name="Text Box 39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0" name="Text Box 39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83" name="Text Box 39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114425" y="1548098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150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684" name="Text Box 39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190625" y="154809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150</xdr:row>
      <xdr:rowOff>0</xdr:rowOff>
    </xdr:from>
    <xdr:to>
      <xdr:col>1</xdr:col>
      <xdr:colOff>819150</xdr:colOff>
      <xdr:row>150</xdr:row>
      <xdr:rowOff>323850</xdr:rowOff>
    </xdr:to>
    <xdr:sp macro="" textlink="">
      <xdr:nvSpPr>
        <xdr:cNvPr id="685" name="Text Box 3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933575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150</xdr:row>
      <xdr:rowOff>0</xdr:rowOff>
    </xdr:from>
    <xdr:to>
      <xdr:col>1</xdr:col>
      <xdr:colOff>1247775</xdr:colOff>
      <xdr:row>150</xdr:row>
      <xdr:rowOff>323850</xdr:rowOff>
    </xdr:to>
    <xdr:sp macro="" textlink="">
      <xdr:nvSpPr>
        <xdr:cNvPr id="686" name="Text Box 39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2362200" y="1548098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150</xdr:row>
      <xdr:rowOff>0</xdr:rowOff>
    </xdr:from>
    <xdr:to>
      <xdr:col>1</xdr:col>
      <xdr:colOff>3562350</xdr:colOff>
      <xdr:row>150</xdr:row>
      <xdr:rowOff>447675</xdr:rowOff>
    </xdr:to>
    <xdr:sp macro="" textlink="">
      <xdr:nvSpPr>
        <xdr:cNvPr id="687" name="Text Box 39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4676775" y="1548098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218358</xdr:rowOff>
    </xdr:to>
    <xdr:sp macro="" textlink="">
      <xdr:nvSpPr>
        <xdr:cNvPr id="688" name="Text Box 39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218358</xdr:rowOff>
    </xdr:to>
    <xdr:sp macro="" textlink="">
      <xdr:nvSpPr>
        <xdr:cNvPr id="689" name="Text Box 39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218358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677025" y="154809825"/>
          <a:ext cx="0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1" name="Text Box 39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2" name="Text Box 39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3" name="Text Box 39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4" name="Text Box 39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5" name="Text Box 39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6" name="Text Box 39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7" name="Text Box 39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8" name="Text Box 39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699" name="Text Box 3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0" name="Text Box 39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1" name="Text Box 39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2" name="Text Box 39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3" name="Text Box 39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4" name="Text Box 39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5" name="Text Box 39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6" name="Text Box 39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7" name="Text Box 39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8" name="Text Box 39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09" name="Text Box 39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0" name="Text Box 39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1" name="Text Box 39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12" name="Text Box 39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714" name="Text Box 3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5" name="Text Box 39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6" name="Text Box 39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8" name="Text Box 39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19" name="Text Box 39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0" name="Text Box 39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1" name="Text Box 39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2" name="Text Box 39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3" name="Text Box 39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4" name="Text Box 39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5" name="Text Box 39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6" name="Text Box 39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7" name="Text Box 3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8" name="Text Box 39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29" name="Text Box 39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0" name="Text Box 39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1" name="Text Box 39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2" name="Text Box 39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3" name="Text Box 39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35" name="Text Box 39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36" name="Text Box 39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142875</xdr:rowOff>
    </xdr:to>
    <xdr:sp macro="" textlink="">
      <xdr:nvSpPr>
        <xdr:cNvPr id="737" name="Text Box 39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95250</xdr:rowOff>
    </xdr:to>
    <xdr:sp macro="" textlink="">
      <xdr:nvSpPr>
        <xdr:cNvPr id="738" name="Text Box 39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150</xdr:row>
      <xdr:rowOff>0</xdr:rowOff>
    </xdr:from>
    <xdr:to>
      <xdr:col>1</xdr:col>
      <xdr:colOff>514350</xdr:colOff>
      <xdr:row>150</xdr:row>
      <xdr:rowOff>323850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562100" y="1559052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150</xdr:row>
      <xdr:rowOff>0</xdr:rowOff>
    </xdr:from>
    <xdr:to>
      <xdr:col>1</xdr:col>
      <xdr:colOff>647700</xdr:colOff>
      <xdr:row>150</xdr:row>
      <xdr:rowOff>171450</xdr:rowOff>
    </xdr:to>
    <xdr:sp macro="" textlink="">
      <xdr:nvSpPr>
        <xdr:cNvPr id="740" name="Text Box 39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155905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1" name="Text Box 3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2" name="Text Box 39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3" name="Text Box 39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4" name="Text Box 39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5" name="Text Box 39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6" name="Text Box 39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8" name="Text Box 39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49" name="Text Box 39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0" name="Text Box 39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2" name="Text Box 39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3" name="Text Box 39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4" name="Text Box 39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5" name="Text Box 3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6" name="Text Box 39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7" name="Text Box 39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8" name="Text Box 39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59" name="Text Box 39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0" name="Text Box 39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1" name="Text Box 39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2" name="Text Box 39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3" name="Text Box 39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4" name="Text Box 39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5" name="Text Box 39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6" name="Text Box 39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7" name="Text Box 39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8" name="Text Box 39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69" name="Text Box 3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0" name="Text Box 39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1" name="Text Box 39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2" name="Text Box 39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3" name="Text Box 39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4" name="Text Box 39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5" name="Text Box 39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6" name="Text Box 39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7" name="Text Box 39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8" name="Text Box 39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79" name="Text Box 39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80" name="Text Box 39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81" name="Text Box 39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66675</xdr:colOff>
      <xdr:row>150</xdr:row>
      <xdr:rowOff>152400</xdr:rowOff>
    </xdr:to>
    <xdr:sp macro="" textlink="">
      <xdr:nvSpPr>
        <xdr:cNvPr id="782" name="Text Box 39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114425" y="1559052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150</xdr:row>
      <xdr:rowOff>0</xdr:rowOff>
    </xdr:from>
    <xdr:to>
      <xdr:col>1</xdr:col>
      <xdr:colOff>76200</xdr:colOff>
      <xdr:row>150</xdr:row>
      <xdr:rowOff>114300</xdr:rowOff>
    </xdr:to>
    <xdr:sp macro="" textlink="">
      <xdr:nvSpPr>
        <xdr:cNvPr id="783" name="Text Box 3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190625" y="1559052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150</xdr:row>
      <xdr:rowOff>0</xdr:rowOff>
    </xdr:from>
    <xdr:to>
      <xdr:col>1</xdr:col>
      <xdr:colOff>819150</xdr:colOff>
      <xdr:row>150</xdr:row>
      <xdr:rowOff>323850</xdr:rowOff>
    </xdr:to>
    <xdr:sp macro="" textlink="">
      <xdr:nvSpPr>
        <xdr:cNvPr id="784" name="Text Box 39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933575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150</xdr:row>
      <xdr:rowOff>0</xdr:rowOff>
    </xdr:from>
    <xdr:to>
      <xdr:col>1</xdr:col>
      <xdr:colOff>1247775</xdr:colOff>
      <xdr:row>150</xdr:row>
      <xdr:rowOff>323850</xdr:rowOff>
    </xdr:to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2362200" y="1559052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150</xdr:row>
      <xdr:rowOff>0</xdr:rowOff>
    </xdr:from>
    <xdr:to>
      <xdr:col>1</xdr:col>
      <xdr:colOff>3562350</xdr:colOff>
      <xdr:row>150</xdr:row>
      <xdr:rowOff>447675</xdr:rowOff>
    </xdr:to>
    <xdr:sp macro="" textlink="">
      <xdr:nvSpPr>
        <xdr:cNvPr id="786" name="Text Box 39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4676775" y="1559052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214969</xdr:rowOff>
    </xdr:to>
    <xdr:sp macro="" textlink="">
      <xdr:nvSpPr>
        <xdr:cNvPr id="787" name="Text Box 39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214969</xdr:rowOff>
    </xdr:to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150</xdr:row>
      <xdr:rowOff>0</xdr:rowOff>
    </xdr:from>
    <xdr:to>
      <xdr:col>1</xdr:col>
      <xdr:colOff>5562600</xdr:colOff>
      <xdr:row>151</xdr:row>
      <xdr:rowOff>214969</xdr:rowOff>
    </xdr:to>
    <xdr:sp macro="" textlink="">
      <xdr:nvSpPr>
        <xdr:cNvPr id="789" name="Text Box 39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677025" y="155905200"/>
          <a:ext cx="0" cy="118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0" name="Text Box 39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1" name="Text Box 39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2" name="Text Box 39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3" name="Text Box 39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4" name="Text Box 39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5" name="Text Box 39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8" name="Text Box 39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799" name="Text Box 39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1" name="Text Box 39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2" name="Text Box 39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3" name="Text Box 39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4" name="Text Box 39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6" name="Text Box 39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7" name="Text Box 39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8" name="Text Box 39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09" name="Text Box 39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0" name="Text Box 39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11" name="Text Box 3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12" name="Text Box 39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95250</xdr:rowOff>
    </xdr:to>
    <xdr:sp macro="" textlink="">
      <xdr:nvSpPr>
        <xdr:cNvPr id="813" name="Text Box 39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4" name="Text Box 39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6" name="Text Box 39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8" name="Text Box 39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19" name="Text Box 39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0" name="Text Box 39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1" name="Text Box 39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2" name="Text Box 39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3" name="Text Box 39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4" name="Text Box 39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5" name="Text Box 3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6" name="Text Box 39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7" name="Text Box 39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8" name="Text Box 39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29" name="Text Box 39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0" name="Text Box 39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1" name="Text Box 39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2" name="Text Box 39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3" name="Text Box 39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34" name="Text Box 39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35" name="Text Box 39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836" name="Text Box 39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95250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151</xdr:row>
      <xdr:rowOff>0</xdr:rowOff>
    </xdr:from>
    <xdr:to>
      <xdr:col>1</xdr:col>
      <xdr:colOff>514350</xdr:colOff>
      <xdr:row>151</xdr:row>
      <xdr:rowOff>323850</xdr:rowOff>
    </xdr:to>
    <xdr:sp macro="" textlink="">
      <xdr:nvSpPr>
        <xdr:cNvPr id="838" name="Text Box 39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562100" y="157172025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151</xdr:row>
      <xdr:rowOff>0</xdr:rowOff>
    </xdr:from>
    <xdr:to>
      <xdr:col>1</xdr:col>
      <xdr:colOff>647700</xdr:colOff>
      <xdr:row>151</xdr:row>
      <xdr:rowOff>171450</xdr:rowOff>
    </xdr:to>
    <xdr:sp macro="" textlink="">
      <xdr:nvSpPr>
        <xdr:cNvPr id="839" name="Text Box 3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157172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0" name="Text Box 39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1" name="Text Box 39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2" name="Text Box 39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3" name="Text Box 39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4" name="Text Box 39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5" name="Text Box 39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6" name="Text Box 39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7" name="Text Box 39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8" name="Text Box 39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49" name="Text Box 39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0" name="Text Box 39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2" name="Text Box 39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3" name="Text Box 3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4" name="Text Box 39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5" name="Text Box 39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7" name="Text Box 39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8" name="Text Box 39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59" name="Text Box 39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0" name="Text Box 39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1" name="Text Box 39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2" name="Text Box 39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3" name="Text Box 39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4" name="Text Box 39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5" name="Text Box 39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6" name="Text Box 39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7" name="Text Box 3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8" name="Text Box 39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0" name="Text Box 39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1" name="Text Box 39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2" name="Text Box 39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3" name="Text Box 39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4" name="Text Box 39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5" name="Text Box 39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6" name="Text Box 39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7" name="Text Box 39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8" name="Text Box 39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79" name="Text Box 39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80" name="Text Box 39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881" name="Text Box 3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114425" y="157172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151</xdr:row>
      <xdr:rowOff>0</xdr:rowOff>
    </xdr:from>
    <xdr:to>
      <xdr:col>1</xdr:col>
      <xdr:colOff>76200</xdr:colOff>
      <xdr:row>151</xdr:row>
      <xdr:rowOff>114300</xdr:rowOff>
    </xdr:to>
    <xdr:sp macro="" textlink="">
      <xdr:nvSpPr>
        <xdr:cNvPr id="882" name="Text Box 39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190625" y="157172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151</xdr:row>
      <xdr:rowOff>0</xdr:rowOff>
    </xdr:from>
    <xdr:to>
      <xdr:col>1</xdr:col>
      <xdr:colOff>819150</xdr:colOff>
      <xdr:row>151</xdr:row>
      <xdr:rowOff>323850</xdr:rowOff>
    </xdr:to>
    <xdr:sp macro="" textlink="">
      <xdr:nvSpPr>
        <xdr:cNvPr id="883" name="Text Box 39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933575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151</xdr:row>
      <xdr:rowOff>0</xdr:rowOff>
    </xdr:from>
    <xdr:to>
      <xdr:col>1</xdr:col>
      <xdr:colOff>1247775</xdr:colOff>
      <xdr:row>151</xdr:row>
      <xdr:rowOff>323850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2362200" y="15717202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151</xdr:row>
      <xdr:rowOff>0</xdr:rowOff>
    </xdr:from>
    <xdr:to>
      <xdr:col>1</xdr:col>
      <xdr:colOff>3562350</xdr:colOff>
      <xdr:row>151</xdr:row>
      <xdr:rowOff>447675</xdr:rowOff>
    </xdr:to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4676775" y="1571720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886" name="Text Box 39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887" name="Text Box 39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888" name="Text Box 39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89" name="Text Box 39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0" name="Text Box 39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1" name="Text Box 39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2" name="Text Box 39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3" name="Text Box 39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4" name="Text Box 39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5" name="Text Box 3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6" name="Text Box 39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7" name="Text Box 39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8" name="Text Box 39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899" name="Text Box 39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0" name="Text Box 39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1" name="Text Box 39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2" name="Text Box 39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3" name="Text Box 39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4" name="Text Box 39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5" name="Text Box 39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6" name="Text Box 39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7" name="Text Box 39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8" name="Text Box 39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09" name="Text Box 3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11" name="Text Box 39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912" name="Text Box 39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3" name="Text Box 39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4" name="Text Box 39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5" name="Text Box 39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6" name="Text Box 39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7" name="Text Box 39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8" name="Text Box 39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19" name="Text Box 39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0" name="Text Box 39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1" name="Text Box 39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2" name="Text Box 39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3" name="Text Box 3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4" name="Text Box 39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5" name="Text Box 39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6" name="Text Box 39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7" name="Text Box 39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8" name="Text Box 39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29" name="Text Box 39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0" name="Text Box 39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1" name="Text Box 39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3" name="Text Box 39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34" name="Text Box 39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935" name="Text Box 39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936" name="Text Box 39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331625</xdr:rowOff>
    </xdr:to>
    <xdr:sp macro="" textlink="">
      <xdr:nvSpPr>
        <xdr:cNvPr id="937" name="Text Box 3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938" name="Text Box 39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39" name="Text Box 39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1" name="Text Box 39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2" name="Text Box 39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4" name="Text Box 39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5" name="Text Box 39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6" name="Text Box 39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8" name="Text Box 39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49" name="Text Box 39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0" name="Text Box 39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1" name="Text Box 3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2" name="Text Box 39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3" name="Text Box 39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4" name="Text Box 39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5" name="Text Box 39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6" name="Text Box 39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7" name="Text Box 39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8" name="Text Box 39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59" name="Text Box 39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0" name="Text Box 39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1" name="Text Box 39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2" name="Text Box 39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3" name="Text Box 39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4" name="Text Box 39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5" name="Text Box 3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6" name="Text Box 39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7" name="Text Box 39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8" name="Text Box 39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69" name="Text Box 39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0" name="Text Box 39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1" name="Text Box 39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2" name="Text Box 39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3" name="Text Box 39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4" name="Text Box 39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5" name="Text Box 39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7" name="Text Box 39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8" name="Text Box 39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79" name="Text Box 3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80" name="Text Box 39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331625</xdr:rowOff>
    </xdr:to>
    <xdr:sp macro="" textlink="">
      <xdr:nvSpPr>
        <xdr:cNvPr id="982" name="Text Box 39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331625</xdr:rowOff>
    </xdr:to>
    <xdr:sp macro="" textlink="">
      <xdr:nvSpPr>
        <xdr:cNvPr id="983" name="Text Box 39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984" name="Text Box 39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985" name="Text Box 39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986" name="Text Box 39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987" name="Text Box 39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365</xdr:row>
      <xdr:rowOff>0</xdr:rowOff>
    </xdr:from>
    <xdr:to>
      <xdr:col>1</xdr:col>
      <xdr:colOff>5562600</xdr:colOff>
      <xdr:row>366</xdr:row>
      <xdr:rowOff>233224</xdr:rowOff>
    </xdr:to>
    <xdr:sp macro="" textlink="">
      <xdr:nvSpPr>
        <xdr:cNvPr id="988" name="Text Box 39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677025" y="397592550"/>
          <a:ext cx="0" cy="116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89" name="Text Box 39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0" name="Text Box 39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1" name="Text Box 39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2" name="Text Box 39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3" name="Text Box 3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4" name="Text Box 39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6" name="Text Box 39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7" name="Text Box 39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999" name="Text Box 39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0" name="Text Box 39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1" name="Text Box 39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2" name="Text Box 39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3" name="Text Box 39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4" name="Text Box 39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5" name="Text Box 39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6" name="Text Box 3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7" name="Text Box 39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8" name="Text Box 39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09" name="Text Box 39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10" name="Text Box 39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11" name="Text Box 39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012" name="Text Box 39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3" name="Text Box 39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4" name="Text Box 39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6" name="Text Box 39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7" name="Text Box 39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8" name="Text Box 39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19" name="Text Box 3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0" name="Text Box 3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1" name="Text Box 39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2" name="Text Box 39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3" name="Text Box 39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4" name="Text Box 39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5" name="Text Box 39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6" name="Text Box 39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7" name="Text Box 39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8" name="Text Box 39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29" name="Text Box 39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1" name="Text Box 39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2" name="Text Box 39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3" name="Text Box 3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34" name="Text Box 39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142875</xdr:rowOff>
    </xdr:to>
    <xdr:sp macro="" textlink="">
      <xdr:nvSpPr>
        <xdr:cNvPr id="1035" name="Text Box 39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104775</xdr:rowOff>
    </xdr:to>
    <xdr:sp macro="" textlink="">
      <xdr:nvSpPr>
        <xdr:cNvPr id="1036" name="Text Box 39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365</xdr:row>
      <xdr:rowOff>0</xdr:rowOff>
    </xdr:from>
    <xdr:to>
      <xdr:col>1</xdr:col>
      <xdr:colOff>514350</xdr:colOff>
      <xdr:row>365</xdr:row>
      <xdr:rowOff>331625</xdr:rowOff>
    </xdr:to>
    <xdr:sp macro="" textlink="">
      <xdr:nvSpPr>
        <xdr:cNvPr id="1037" name="Text Box 39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39759255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365</xdr:row>
      <xdr:rowOff>0</xdr:rowOff>
    </xdr:from>
    <xdr:to>
      <xdr:col>1</xdr:col>
      <xdr:colOff>647700</xdr:colOff>
      <xdr:row>365</xdr:row>
      <xdr:rowOff>180975</xdr:rowOff>
    </xdr:to>
    <xdr:sp macro="" textlink="">
      <xdr:nvSpPr>
        <xdr:cNvPr id="1038" name="Text Box 39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3975925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39" name="Text Box 3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0" name="Text Box 39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1" name="Text Box 39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2" name="Text Box 39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3" name="Text Box 3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5" name="Text Box 39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6" name="Text Box 39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7" name="Text Box 39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8" name="Text Box 39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0" name="Text Box 39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1" name="Text Box 39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2" name="Text Box 39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3" name="Text Box 3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4" name="Text Box 39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5" name="Text Box 39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6" name="Text Box 39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8" name="Text Box 39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59" name="Text Box 39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0" name="Text Box 39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1" name="Text Box 39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2" name="Text Box 39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5" name="Text Box 39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6" name="Text Box 39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7" name="Text Box 39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8" name="Text Box 39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69" name="Text Box 39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0" name="Text Box 39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1" name="Text Box 39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2" name="Text Box 39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3" name="Text Box 39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4" name="Text Box 39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5" name="Text Box 39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6" name="Text Box 39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7" name="Text Box 39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8" name="Text Box 39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79" name="Text Box 39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66675</xdr:colOff>
      <xdr:row>365</xdr:row>
      <xdr:rowOff>152400</xdr:rowOff>
    </xdr:to>
    <xdr:sp macro="" textlink="">
      <xdr:nvSpPr>
        <xdr:cNvPr id="1080" name="Text Box 39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114425" y="3975925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365</xdr:row>
      <xdr:rowOff>0</xdr:rowOff>
    </xdr:from>
    <xdr:to>
      <xdr:col>1</xdr:col>
      <xdr:colOff>76200</xdr:colOff>
      <xdr:row>365</xdr:row>
      <xdr:rowOff>114300</xdr:rowOff>
    </xdr:to>
    <xdr:sp macro="" textlink="">
      <xdr:nvSpPr>
        <xdr:cNvPr id="1081" name="Text Box 39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3975925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365</xdr:row>
      <xdr:rowOff>0</xdr:rowOff>
    </xdr:from>
    <xdr:to>
      <xdr:col>1</xdr:col>
      <xdr:colOff>819150</xdr:colOff>
      <xdr:row>365</xdr:row>
      <xdr:rowOff>331625</xdr:rowOff>
    </xdr:to>
    <xdr:sp macro="" textlink="">
      <xdr:nvSpPr>
        <xdr:cNvPr id="1082" name="Text Box 39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933575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365</xdr:row>
      <xdr:rowOff>0</xdr:rowOff>
    </xdr:from>
    <xdr:to>
      <xdr:col>1</xdr:col>
      <xdr:colOff>1247775</xdr:colOff>
      <xdr:row>365</xdr:row>
      <xdr:rowOff>331625</xdr:rowOff>
    </xdr:to>
    <xdr:sp macro="" textlink="">
      <xdr:nvSpPr>
        <xdr:cNvPr id="1083" name="Text Box 39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2362200" y="397592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365</xdr:row>
      <xdr:rowOff>0</xdr:rowOff>
    </xdr:from>
    <xdr:to>
      <xdr:col>1</xdr:col>
      <xdr:colOff>3562350</xdr:colOff>
      <xdr:row>365</xdr:row>
      <xdr:rowOff>426875</xdr:rowOff>
    </xdr:to>
    <xdr:sp macro="" textlink="">
      <xdr:nvSpPr>
        <xdr:cNvPr id="1084" name="Text Box 39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676775" y="3975925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387041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387041</xdr:rowOff>
    </xdr:to>
    <xdr:sp macro="" textlink="">
      <xdr:nvSpPr>
        <xdr:cNvPr id="1086" name="Text Box 39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5562600</xdr:colOff>
      <xdr:row>151</xdr:row>
      <xdr:rowOff>0</xdr:rowOff>
    </xdr:from>
    <xdr:to>
      <xdr:col>1</xdr:col>
      <xdr:colOff>5562600</xdr:colOff>
      <xdr:row>152</xdr:row>
      <xdr:rowOff>387041</xdr:rowOff>
    </xdr:to>
    <xdr:sp macro="" textlink="">
      <xdr:nvSpPr>
        <xdr:cNvPr id="1087" name="Text Box 39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677025" y="157172025"/>
          <a:ext cx="0" cy="1159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88" name="Text Box 39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89" name="Text Box 39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0" name="Text Box 39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2" name="Text Box 39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3" name="Text Box 39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4" name="Text Box 39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5" name="Text Box 39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6" name="Text Box 39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7" name="Text Box 39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099" name="Text Box 39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0" name="Text Box 39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1" name="Text Box 39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3" name="Text Box 39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4" name="Text Box 3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5" name="Text Box 39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6" name="Text Box 3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7" name="Text Box 39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08" name="Text Box 39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09" name="Text Box 3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10" name="Text Box 39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104775</xdr:rowOff>
    </xdr:to>
    <xdr:sp macro="" textlink="">
      <xdr:nvSpPr>
        <xdr:cNvPr id="1111" name="Text Box 3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2" name="Text Box 39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3" name="Text Box 3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4" name="Text Box 39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5" name="Text Box 3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6" name="Text Box 39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7" name="Text Box 3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8" name="Text Box 39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19" name="Text Box 3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0" name="Text Box 39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1" name="Text Box 3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2" name="Text Box 39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3" name="Text Box 3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4" name="Text Box 39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6" name="Text Box 39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7" name="Text Box 3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8" name="Text Box 39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29" name="Text Box 3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0" name="Text Box 39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1" name="Text Box 39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2" name="Text Box 3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33" name="Text Box 39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142875</xdr:rowOff>
    </xdr:to>
    <xdr:sp macro="" textlink="">
      <xdr:nvSpPr>
        <xdr:cNvPr id="1134" name="Text Box 3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104775</xdr:rowOff>
    </xdr:to>
    <xdr:sp macro="" textlink="">
      <xdr:nvSpPr>
        <xdr:cNvPr id="1135" name="Text Box 39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151</xdr:row>
      <xdr:rowOff>0</xdr:rowOff>
    </xdr:from>
    <xdr:to>
      <xdr:col>1</xdr:col>
      <xdr:colOff>514350</xdr:colOff>
      <xdr:row>151</xdr:row>
      <xdr:rowOff>333375</xdr:rowOff>
    </xdr:to>
    <xdr:sp macro="" textlink="">
      <xdr:nvSpPr>
        <xdr:cNvPr id="1136" name="Text Box 3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562100" y="1580388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647700</xdr:colOff>
      <xdr:row>151</xdr:row>
      <xdr:rowOff>0</xdr:rowOff>
    </xdr:from>
    <xdr:to>
      <xdr:col>1</xdr:col>
      <xdr:colOff>647700</xdr:colOff>
      <xdr:row>151</xdr:row>
      <xdr:rowOff>171450</xdr:rowOff>
    </xdr:to>
    <xdr:sp macro="" textlink="">
      <xdr:nvSpPr>
        <xdr:cNvPr id="1137" name="Text Box 39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158038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8" name="Text Box 3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39" name="Text Box 39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0" name="Text Box 3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1" name="Text Box 39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2" name="Text Box 3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4" name="Text Box 3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5" name="Text Box 39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6" name="Text Box 3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7" name="Text Box 39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8" name="Text Box 3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49" name="Text Box 39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0" name="Text Box 3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1" name="Text Box 39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2" name="Text Box 39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3" name="Text Box 3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4" name="Text Box 39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5" name="Text Box 3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6" name="Text Box 39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7" name="Text Box 3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8" name="Text Box 39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0" name="Text Box 39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1" name="Text Box 3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2" name="Text Box 39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3" name="Text Box 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4" name="Text Box 39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5" name="Text Box 3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6" name="Text Box 39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7" name="Text Box 3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8" name="Text Box 39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69" name="Text Box 3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0" name="Text Box 39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1" name="Text Box 3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3" name="Text Box 3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4" name="Text Box 39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5" name="Text Box 3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6" name="Text Box 39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8" name="Text Box 39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66675</xdr:colOff>
      <xdr:row>151</xdr:row>
      <xdr:rowOff>152400</xdr:rowOff>
    </xdr:to>
    <xdr:sp macro="" textlink="">
      <xdr:nvSpPr>
        <xdr:cNvPr id="1179" name="Text Box 3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114425" y="1580388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151</xdr:row>
      <xdr:rowOff>0</xdr:rowOff>
    </xdr:from>
    <xdr:to>
      <xdr:col>1</xdr:col>
      <xdr:colOff>76200</xdr:colOff>
      <xdr:row>151</xdr:row>
      <xdr:rowOff>114300</xdr:rowOff>
    </xdr:to>
    <xdr:sp macro="" textlink="">
      <xdr:nvSpPr>
        <xdr:cNvPr id="1180" name="Text Box 39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158038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151</xdr:row>
      <xdr:rowOff>0</xdr:rowOff>
    </xdr:from>
    <xdr:to>
      <xdr:col>1</xdr:col>
      <xdr:colOff>819150</xdr:colOff>
      <xdr:row>151</xdr:row>
      <xdr:rowOff>333375</xdr:rowOff>
    </xdr:to>
    <xdr:sp macro="" textlink="">
      <xdr:nvSpPr>
        <xdr:cNvPr id="1181" name="Text Box 3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933575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1247775</xdr:colOff>
      <xdr:row>151</xdr:row>
      <xdr:rowOff>0</xdr:rowOff>
    </xdr:from>
    <xdr:to>
      <xdr:col>1</xdr:col>
      <xdr:colOff>1247775</xdr:colOff>
      <xdr:row>151</xdr:row>
      <xdr:rowOff>333375</xdr:rowOff>
    </xdr:to>
    <xdr:sp macro="" textlink="">
      <xdr:nvSpPr>
        <xdr:cNvPr id="1182" name="Text Box 39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2362200" y="1580388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3562350</xdr:colOff>
      <xdr:row>151</xdr:row>
      <xdr:rowOff>0</xdr:rowOff>
    </xdr:from>
    <xdr:to>
      <xdr:col>1</xdr:col>
      <xdr:colOff>3562350</xdr:colOff>
      <xdr:row>151</xdr:row>
      <xdr:rowOff>447675</xdr:rowOff>
    </xdr:to>
    <xdr:sp macro="" textlink="">
      <xdr:nvSpPr>
        <xdr:cNvPr id="1183" name="Text Box 3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76775" y="15803880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185" name="Text Box 39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186" name="Text Box 3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187" name="Text Box 39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188" name="Text Box 3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189" name="Text Box 39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0" name="Text Box 3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1" name="Text Box 39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2" name="Text Box 3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194" name="Text Box 3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5" name="Text Box 39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6" name="Text Box 3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7" name="Text Box 39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198" name="Text Box 3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199" name="Text Box 39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00" name="Text Box 3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1" name="Text Box 39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2" name="Text Box 39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3" name="Text Box 3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04" name="Text Box 39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06" name="Text Box 39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08" name="Text Box 39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09" name="Text Box 3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0" name="Text Box 39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11" name="Text Box 3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3" name="Text Box 3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4" name="Text Box 39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5" name="Text Box 3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16" name="Text Box 39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8" name="Text Box 39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19" name="Text Box 39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20" name="Text Box 3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21" name="Text Box 39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22" name="Text Box 3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23" name="Text Box 39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24" name="Text Box 3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25" name="Text Box 39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6" name="Text Box 3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8" name="Text Box 3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29" name="Text Box 39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30" name="Text Box 3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1" name="Text Box 39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2" name="Text Box 39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3" name="Text Box 3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4" name="Text Box 39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35" name="Text Box 3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36" name="Text Box 39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7" name="Text Box 3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8" name="Text Box 39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39" name="Text Box 3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40" name="Text Box 39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76200</xdr:rowOff>
    </xdr:to>
    <xdr:sp macro="" textlink="">
      <xdr:nvSpPr>
        <xdr:cNvPr id="1241" name="Text Box 3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242" name="Text Box 39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44" name="Text Box 39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85725</xdr:rowOff>
    </xdr:to>
    <xdr:sp macro="" textlink="">
      <xdr:nvSpPr>
        <xdr:cNvPr id="1245" name="Text Box 3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46" name="Text Box 39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47" name="Text Box 3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152400</xdr:rowOff>
    </xdr:to>
    <xdr:sp macro="" textlink="">
      <xdr:nvSpPr>
        <xdr:cNvPr id="1248" name="Text Box 39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49" name="Text Box 39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1" name="Text Box 39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2" name="Text Box 3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53" name="Text Box 39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161925</xdr:rowOff>
    </xdr:to>
    <xdr:sp macro="" textlink="">
      <xdr:nvSpPr>
        <xdr:cNvPr id="1254" name="Text Box 3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6" name="Text Box 3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7" name="Text Box 39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66675</xdr:colOff>
      <xdr:row>306</xdr:row>
      <xdr:rowOff>171450</xdr:rowOff>
    </xdr:to>
    <xdr:sp macro="" textlink="">
      <xdr:nvSpPr>
        <xdr:cNvPr id="1258" name="Text Box 3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114425" y="2914364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76200</xdr:rowOff>
    </xdr:to>
    <xdr:sp macro="" textlink="">
      <xdr:nvSpPr>
        <xdr:cNvPr id="1259" name="Text Box 39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60" name="Text Box 3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62" name="Text Box 3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85725</xdr:rowOff>
    </xdr:to>
    <xdr:sp macro="" textlink="">
      <xdr:nvSpPr>
        <xdr:cNvPr id="1263" name="Text Box 39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4" name="Text Box 3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5" name="Text Box 39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152400</xdr:rowOff>
    </xdr:to>
    <xdr:sp macro="" textlink="">
      <xdr:nvSpPr>
        <xdr:cNvPr id="1266" name="Text Box 39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7" name="Text Box 3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8" name="Text Box 39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0" name="Text Box 39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71" name="Text Box 3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161925</xdr:rowOff>
    </xdr:to>
    <xdr:sp macro="" textlink="">
      <xdr:nvSpPr>
        <xdr:cNvPr id="1272" name="Text Box 39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3" name="Text Box 3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4" name="Text Box 39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5" name="Text Box 3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66675</xdr:colOff>
      <xdr:row>307</xdr:row>
      <xdr:rowOff>171450</xdr:rowOff>
    </xdr:to>
    <xdr:sp macro="" textlink="">
      <xdr:nvSpPr>
        <xdr:cNvPr id="1276" name="Text Box 39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1114425" y="29236987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76200</xdr:rowOff>
    </xdr:to>
    <xdr:sp macro="" textlink="">
      <xdr:nvSpPr>
        <xdr:cNvPr id="1277" name="Text Box 3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78" name="Text Box 39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79" name="Text Box 39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80" name="Text Box 3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85725</xdr:rowOff>
    </xdr:to>
    <xdr:sp macro="" textlink="">
      <xdr:nvSpPr>
        <xdr:cNvPr id="1281" name="Text Box 39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2" name="Text Box 3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3" name="Text Box 39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152400</xdr:rowOff>
    </xdr:to>
    <xdr:sp macro="" textlink="">
      <xdr:nvSpPr>
        <xdr:cNvPr id="1284" name="Text Box 3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5" name="Text Box 39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6" name="Text Box 3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7" name="Text Box 39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88" name="Text Box 3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161925</xdr:rowOff>
    </xdr:to>
    <xdr:sp macro="" textlink="">
      <xdr:nvSpPr>
        <xdr:cNvPr id="1290" name="Text Box 3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1" name="Text Box 39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2" name="Text Box 3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3" name="Text Box 39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66675</xdr:colOff>
      <xdr:row>309</xdr:row>
      <xdr:rowOff>171450</xdr:rowOff>
    </xdr:to>
    <xdr:sp macro="" textlink="">
      <xdr:nvSpPr>
        <xdr:cNvPr id="1294" name="Text Box 3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1114425" y="29445585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295" name="Text Box 39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96" name="Text Box 3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297" name="Text Box 39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8" name="Text Box 3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299" name="Text Box 39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0" name="Text Box 3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01" name="Text Box 39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3" name="Text Box 39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4" name="Text Box 3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5" name="Text Box 39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06" name="Text Box 3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07" name="Text Box 39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09" name="Text Box 3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1" name="Text Box 3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76200</xdr:rowOff>
    </xdr:to>
    <xdr:sp macro="" textlink="">
      <xdr:nvSpPr>
        <xdr:cNvPr id="1312" name="Text Box 39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13" name="Text Box 3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314" name="Text Box 39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15" name="Text Box 3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85725</xdr:rowOff>
    </xdr:to>
    <xdr:sp macro="" textlink="">
      <xdr:nvSpPr>
        <xdr:cNvPr id="1316" name="Text Box 39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7" name="Text Box 3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152400</xdr:rowOff>
    </xdr:to>
    <xdr:sp macro="" textlink="">
      <xdr:nvSpPr>
        <xdr:cNvPr id="1319" name="Text Box 3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0" name="Text Box 39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1" name="Text Box 3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24" name="Text Box 39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161925</xdr:rowOff>
    </xdr:to>
    <xdr:sp macro="" textlink="">
      <xdr:nvSpPr>
        <xdr:cNvPr id="1325" name="Text Box 39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6" name="Text Box 3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7" name="Text Box 39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66675</xdr:colOff>
      <xdr:row>311</xdr:row>
      <xdr:rowOff>171450</xdr:rowOff>
    </xdr:to>
    <xdr:sp macro="" textlink="">
      <xdr:nvSpPr>
        <xdr:cNvPr id="1329" name="Text Box 39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1114425" y="296999025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0" name="Text Box 3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1" name="Text Box 39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2" name="Text Box 3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3" name="Text Box 39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4" name="Text Box 3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5" name="Text Box 39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6" name="Text Box 3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7" name="Text Box 39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8" name="Text Box 3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39" name="Text Box 39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0" name="Text Box 3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1" name="Text Box 39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2" name="Text Box 39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3" name="Text Box 3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44" name="Text Box 39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45" name="Text Box 3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46" name="Text Box 39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47" name="Text Box 3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49" name="Text Box 3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0" name="Text Box 39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1" name="Text Box 3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2" name="Text Box 39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3" name="Text Box 3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4" name="Text Box 39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5" name="Text Box 39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7" name="Text Box 39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8" name="Text Box 3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96</xdr:row>
      <xdr:rowOff>0</xdr:rowOff>
    </xdr:from>
    <xdr:ext cx="0" cy="1179976"/>
    <xdr:sp macro="" textlink="">
      <xdr:nvSpPr>
        <xdr:cNvPr id="1359" name="Text Box 39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677025" y="909447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0" name="Text Box 3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1" name="Text Box 39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2" name="Text Box 3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4" name="Text Box 3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6" name="Text Box 3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7" name="Text Box 39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8" name="Text Box 3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69" name="Text Box 39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0" name="Text Box 3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1" name="Text Box 39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2" name="Text Box 39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3" name="Text Box 3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4" name="Text Box 39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5" name="Text Box 3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6" name="Text Box 39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7" name="Text Box 3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8" name="Text Box 39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79" name="Text Box 3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0" name="Text Box 39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1" name="Text Box 3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2" name="Text Box 39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3" name="Text Box 3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4" name="Text Box 39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5" name="Text Box 3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6" name="Text Box 39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7" name="Text Box 3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89" name="Text Box 39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0" name="Text Box 3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1" name="Text Box 39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2" name="Text Box 3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4" name="Text Box 3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5" name="Text Box 39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6" name="Text Box 3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7" name="Text Box 39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8" name="Text Box 3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400" name="Text Box 3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401" name="Text Box 39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1402" name="Text Box 39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3" name="Text Box 3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4" name="Text Box 39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5" name="Text Box 3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6" name="Text Box 39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7" name="Text Box 3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8" name="Text Box 39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09" name="Text Box 3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1" name="Text Box 3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2" name="Text Box 39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3" name="Text Box 3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4" name="Text Box 39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5" name="Text Box 3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6" name="Text Box 39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7" name="Text Box 3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8" name="Text Box 39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0" name="Text Box 39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1" name="Text Box 3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2" name="Text Box 39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3" name="Text Box 3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24" name="Text Box 39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25" name="Text Box 3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426" name="Text Box 39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7" name="Text Box 3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29" name="Text Box 39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0" name="Text Box 39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1" name="Text Box 39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2" name="Text Box 39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4" name="Text Box 39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5" name="Text Box 39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6" name="Text Box 39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7" name="Text Box 39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8" name="Text Box 39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39" name="Text Box 39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0" name="Text Box 39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1" name="Text Box 39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2" name="Text Box 39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3" name="Text Box 39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4" name="Text Box 39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5" name="Text Box 39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6" name="Text Box 39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47" name="Text Box 39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48" name="Text Box 39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449" name="Text Box 39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450" name="Text Box 39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451" name="Text Box 39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452" name="Text Box 39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3" name="Text Box 39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4" name="Text Box 39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5" name="Text Box 39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6" name="Text Box 39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7" name="Text Box 39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8" name="Text Box 39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59" name="Text Box 39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0" name="Text Box 39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1" name="Text Box 39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2" name="Text Box 39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3" name="Text Box 39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4" name="Text Box 39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5" name="Text Box 39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6" name="Text Box 39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7" name="Text Box 39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69" name="Text Box 39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1" name="Text Box 39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2" name="Text Box 39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3" name="Text Box 39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4" name="Text Box 39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5" name="Text Box 39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6" name="Text Box 39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7" name="Text Box 39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0" name="Text Box 39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2" name="Text Box 39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3" name="Text Box 39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4" name="Text Box 39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5" name="Text Box 39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6" name="Text Box 39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7" name="Text Box 39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8" name="Text Box 39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89" name="Text Box 39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0" name="Text Box 39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2" name="Text Box 39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3" name="Text Box 39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4" name="Text Box 39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495" name="Text Box 39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496" name="Text Box 39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497" name="Text Box 39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498" name="Text Box 39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499" name="Text Box 39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0" name="Text Box 39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1" name="Text Box 39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2" name="Text Box 39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3" name="Text Box 39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4" name="Text Box 39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5" name="Text Box 39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6" name="Text Box 39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7" name="Text Box 39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09" name="Text Box 39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0" name="Text Box 39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1" name="Text Box 39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2" name="Text Box 39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3" name="Text Box 39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4" name="Text Box 39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5" name="Text Box 39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6" name="Text Box 39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7" name="Text Box 39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8" name="Text Box 39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20" name="Text Box 39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21" name="Text Box 39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3" name="Text Box 39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4" name="Text Box 39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5" name="Text Box 39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6" name="Text Box 39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7" name="Text Box 39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8" name="Text Box 39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0" name="Text Box 39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1" name="Text Box 39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2" name="Text Box 39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3" name="Text Box 39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4" name="Text Box 39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5" name="Text Box 39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6" name="Text Box 39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8" name="Text Box 39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39" name="Text Box 39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0" name="Text Box 39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1" name="Text Box 39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545" name="Text Box 39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546" name="Text Box 39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547" name="Text Box 39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49" name="Text Box 39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0" name="Text Box 39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1" name="Text Box 39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2" name="Text Box 39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3" name="Text Box 39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4" name="Text Box 39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5" name="Text Box 39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6" name="Text Box 39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7" name="Text Box 39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8" name="Text Box 39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59" name="Text Box 39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0" name="Text Box 39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1" name="Text Box 39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2" name="Text Box 39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4" name="Text Box 39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5" name="Text Box 39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6" name="Text Box 39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7" name="Text Box 39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8" name="Text Box 39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69" name="Text Box 39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0" name="Text Box 39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1" name="Text Box 39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2" name="Text Box 39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3" name="Text Box 39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4" name="Text Box 39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5" name="Text Box 39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6" name="Text Box 39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7" name="Text Box 39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8" name="Text Box 39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79" name="Text Box 39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0" name="Text Box 39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1" name="Text Box 39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2" name="Text Box 39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4" name="Text Box 39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5" name="Text Box 39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6" name="Text Box 39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7" name="Text Box 39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89" name="Text Box 39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0" name="Text Box 39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591" name="Text Box 39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592" name="Text Box 39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593" name="Text Box 39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594" name="Text Box 39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5" name="Text Box 39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6" name="Text Box 39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8" name="Text Box 39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599" name="Text Box 39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0" name="Text Box 39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1" name="Text Box 39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2" name="Text Box 39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4" name="Text Box 39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5" name="Text Box 39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6" name="Text Box 39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7" name="Text Box 39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8" name="Text Box 39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09" name="Text Box 39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0" name="Text Box 39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1" name="Text Box 39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2" name="Text Box 39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3" name="Text Box 39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4" name="Text Box 39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5" name="Text Box 39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16" name="Text Box 39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17" name="Text Box 39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19" name="Text Box 39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0" name="Text Box 39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1" name="Text Box 39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2" name="Text Box 39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3" name="Text Box 39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4" name="Text Box 39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5" name="Text Box 39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6" name="Text Box 39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8" name="Text Box 39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0" name="Text Box 39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2" name="Text Box 39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3" name="Text Box 39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4" name="Text Box 39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5" name="Text Box 39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6" name="Text Box 39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7" name="Text Box 39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8" name="Text Box 39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39" name="Text Box 39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40" name="Text Box 39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641" name="Text Box 39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642" name="Text Box 39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643" name="Text Box 39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644" name="Text Box 39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5" name="Text Box 39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6" name="Text Box 39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7" name="Text Box 39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8" name="Text Box 39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49" name="Text Box 39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0" name="Text Box 39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1" name="Text Box 39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2" name="Text Box 39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3" name="Text Box 39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4" name="Text Box 39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5" name="Text Box 39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6" name="Text Box 39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7" name="Text Box 39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8" name="Text Box 39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59" name="Text Box 39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0" name="Text Box 39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1" name="Text Box 39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2" name="Text Box 39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4" name="Text Box 39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5" name="Text Box 39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6" name="Text Box 39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7" name="Text Box 39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8" name="Text Box 39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69" name="Text Box 39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0" name="Text Box 39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1" name="Text Box 39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2" name="Text Box 39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3" name="Text Box 39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4" name="Text Box 39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5" name="Text Box 39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6" name="Text Box 39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7" name="Text Box 39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8" name="Text Box 39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79" name="Text Box 39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0" name="Text Box 39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1" name="Text Box 39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2" name="Text Box 39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3" name="Text Box 39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4" name="Text Box 39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5" name="Text Box 39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86" name="Text Box 39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687" name="Text Box 39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688" name="Text Box 39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689" name="Text Box 39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1" name="Text Box 39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2" name="Text Box 39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4" name="Text Box 39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6" name="Text Box 39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8" name="Text Box 39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699" name="Text Box 39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0" name="Text Box 39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1" name="Text Box 39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2" name="Text Box 39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3" name="Text Box 39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4" name="Text Box 39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5" name="Text Box 39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6" name="Text Box 39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7" name="Text Box 39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8" name="Text Box 39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09" name="Text Box 39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0" name="Text Box 39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1" name="Text Box 39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12" name="Text Box 39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13" name="Text Box 39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714" name="Text Box 39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5" name="Text Box 39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6" name="Text Box 39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7" name="Text Box 39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8" name="Text Box 39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19" name="Text Box 39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0" name="Text Box 39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1" name="Text Box 39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2" name="Text Box 39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3" name="Text Box 39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4" name="Text Box 39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5" name="Text Box 39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6" name="Text Box 39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7" name="Text Box 39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8" name="Text Box 39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29" name="Text Box 39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0" name="Text Box 39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1" name="Text Box 39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2" name="Text Box 39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3" name="Text Box 39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35" name="Text Box 39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737" name="Text Box 39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739" name="Text Box 39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740" name="Text Box 39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1" name="Text Box 39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2" name="Text Box 39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3" name="Text Box 39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4" name="Text Box 39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5" name="Text Box 39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6" name="Text Box 39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7" name="Text Box 39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8" name="Text Box 39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49" name="Text Box 39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0" name="Text Box 39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1" name="Text Box 39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2" name="Text Box 39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3" name="Text Box 39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4" name="Text Box 39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6" name="Text Box 39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7" name="Text Box 39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59" name="Text Box 39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0" name="Text Box 39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1" name="Text Box 39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3" name="Text Box 39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4" name="Text Box 39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6" name="Text Box 39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7" name="Text Box 39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8" name="Text Box 39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69" name="Text Box 39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0" name="Text Box 39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1" name="Text Box 39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2" name="Text Box 39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3" name="Text Box 39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4" name="Text Box 39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5" name="Text Box 39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6" name="Text Box 39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7" name="Text Box 39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8" name="Text Box 39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79" name="Text Box 39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0" name="Text Box 39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1" name="Text Box 39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2" name="Text Box 39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783" name="Text Box 39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784" name="Text Box 39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785" name="Text Box 39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786" name="Text Box 39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7" name="Text Box 39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8" name="Text Box 39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89" name="Text Box 39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0" name="Text Box 39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1" name="Text Box 39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2" name="Text Box 39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4" name="Text Box 39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5" name="Text Box 39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7" name="Text Box 39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8" name="Text Box 39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799" name="Text Box 39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0" name="Text Box 39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1" name="Text Box 39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2" name="Text Box 39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4" name="Text Box 39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5" name="Text Box 39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6" name="Text Box 39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07" name="Text Box 39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08" name="Text Box 39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09" name="Text Box 39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810" name="Text Box 39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1" name="Text Box 39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2" name="Text Box 39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3" name="Text Box 39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4" name="Text Box 39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5" name="Text Box 39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6" name="Text Box 39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7" name="Text Box 39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8" name="Text Box 39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19" name="Text Box 39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0" name="Text Box 39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1" name="Text Box 39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2" name="Text Box 39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3" name="Text Box 39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4" name="Text Box 39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5" name="Text Box 39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6" name="Text Box 39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8" name="Text Box 39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29" name="Text Box 39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1" name="Text Box 39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32" name="Text Box 39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833" name="Text Box 39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834" name="Text Box 39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23850"/>
    <xdr:sp macro="" textlink="">
      <xdr:nvSpPr>
        <xdr:cNvPr id="1835" name="Text Box 39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836" name="Text Box 39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7" name="Text Box 39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8" name="Text Box 39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39" name="Text Box 39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1" name="Text Box 39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2" name="Text Box 39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3" name="Text Box 39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5" name="Text Box 39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6" name="Text Box 39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7" name="Text Box 39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8" name="Text Box 39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49" name="Text Box 39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0" name="Text Box 39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1" name="Text Box 39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2" name="Text Box 39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3" name="Text Box 39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4" name="Text Box 39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5" name="Text Box 39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6" name="Text Box 39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7" name="Text Box 39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8" name="Text Box 39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59" name="Text Box 39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0" name="Text Box 39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3" name="Text Box 39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4" name="Text Box 39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5" name="Text Box 39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6" name="Text Box 39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7" name="Text Box 39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8" name="Text Box 39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69" name="Text Box 39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0" name="Text Box 39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1" name="Text Box 39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2" name="Text Box 39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3" name="Text Box 39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4" name="Text Box 39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5" name="Text Box 39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6" name="Text Box 39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7" name="Text Box 39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78" name="Text Box 39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879" name="Text Box 39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23850"/>
    <xdr:sp macro="" textlink="">
      <xdr:nvSpPr>
        <xdr:cNvPr id="1880" name="Text Box 39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23850"/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882" name="Text Box 39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3" name="Text Box 39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4" name="Text Box 39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5" name="Text Box 39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6" name="Text Box 39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7" name="Text Box 39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8" name="Text Box 39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89" name="Text Box 39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0" name="Text Box 39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1" name="Text Box 39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2" name="Text Box 39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3" name="Text Box 39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4" name="Text Box 39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5" name="Text Box 39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6" name="Text Box 39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7" name="Text Box 39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8" name="Text Box 39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899" name="Text Box 39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0" name="Text Box 39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1" name="Text Box 39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2" name="Text Box 39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04" name="Text Box 39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05" name="Text Box 39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906" name="Text Box 39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7" name="Text Box 39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8" name="Text Box 39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09" name="Text Box 39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1" name="Text Box 39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3" name="Text Box 39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4" name="Text Box 39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6" name="Text Box 39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7" name="Text Box 39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8" name="Text Box 39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19" name="Text Box 39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1" name="Text Box 39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2" name="Text Box 39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3" name="Text Box 39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4" name="Text Box 39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5" name="Text Box 39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6" name="Text Box 39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27" name="Text Box 39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28" name="Text Box 39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1929" name="Text Box 39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1930" name="Text Box 39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33375"/>
    <xdr:sp macro="" textlink="">
      <xdr:nvSpPr>
        <xdr:cNvPr id="1931" name="Text Box 39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1932" name="Text Box 39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3" name="Text Box 39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4" name="Text Box 39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5" name="Text Box 39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6" name="Text Box 39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8" name="Text Box 39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39" name="Text Box 39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0" name="Text Box 39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1" name="Text Box 39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2" name="Text Box 39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4" name="Text Box 39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5" name="Text Box 39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6" name="Text Box 39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7" name="Text Box 39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8" name="Text Box 39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49" name="Text Box 39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0" name="Text Box 39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1" name="Text Box 39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2" name="Text Box 39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4" name="Text Box 39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5" name="Text Box 39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6" name="Text Box 39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7" name="Text Box 39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8" name="Text Box 39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59" name="Text Box 39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0" name="Text Box 39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1" name="Text Box 39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2" name="Text Box 39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3" name="Text Box 39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4" name="Text Box 39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5" name="Text Box 39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6" name="Text Box 39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7" name="Text Box 39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8" name="Text Box 39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69" name="Text Box 39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0" name="Text Box 39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2" name="Text Box 39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3" name="Text Box 39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4" name="Text Box 39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1975" name="Text Box 39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33375"/>
    <xdr:sp macro="" textlink="">
      <xdr:nvSpPr>
        <xdr:cNvPr id="1976" name="Text Box 39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33375"/>
    <xdr:sp macro="" textlink="">
      <xdr:nvSpPr>
        <xdr:cNvPr id="1977" name="Text Box 39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1978" name="Text Box 39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79" name="Text Box 39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0" name="Text Box 39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1" name="Text Box 39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3" name="Text Box 39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5" name="Text Box 39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6" name="Text Box 39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7" name="Text Box 39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8" name="Text Box 39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89" name="Text Box 39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1" name="Text Box 39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2" name="Text Box 39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3" name="Text Box 39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4" name="Text Box 39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5" name="Text Box 39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6" name="Text Box 39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8" name="Text Box 39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1999" name="Text Box 39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00" name="Text Box 39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01" name="Text Box 39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2002" name="Text Box 39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3" name="Text Box 39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4" name="Text Box 39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5" name="Text Box 39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6" name="Text Box 39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7" name="Text Box 39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8" name="Text Box 39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09" name="Text Box 39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0" name="Text Box 39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1" name="Text Box 39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2" name="Text Box 39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3" name="Text Box 39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4" name="Text Box 39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5" name="Text Box 39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6" name="Text Box 39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7" name="Text Box 39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8" name="Text Box 39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19" name="Text Box 39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0" name="Text Box 39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1" name="Text Box 39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2" name="Text Box 39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24" name="Text Box 39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42875"/>
    <xdr:sp macro="" textlink="">
      <xdr:nvSpPr>
        <xdr:cNvPr id="2025" name="Text Box 39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04775"/>
    <xdr:sp macro="" textlink="">
      <xdr:nvSpPr>
        <xdr:cNvPr id="2026" name="Text Box 39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365</xdr:row>
      <xdr:rowOff>0</xdr:rowOff>
    </xdr:from>
    <xdr:ext cx="66675" cy="333375"/>
    <xdr:sp macro="" textlink="">
      <xdr:nvSpPr>
        <xdr:cNvPr id="2027" name="Text Box 39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1562100" y="398487900"/>
          <a:ext cx="66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647700</xdr:colOff>
      <xdr:row>365</xdr:row>
      <xdr:rowOff>0</xdr:rowOff>
    </xdr:from>
    <xdr:ext cx="0" cy="180975"/>
    <xdr:sp macro="" textlink="">
      <xdr:nvSpPr>
        <xdr:cNvPr id="2028" name="Text Box 39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3984879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0" name="Text Box 39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1" name="Text Box 39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2" name="Text Box 39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3" name="Text Box 39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4" name="Text Box 39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5" name="Text Box 39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6" name="Text Box 39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7" name="Text Box 39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8" name="Text Box 39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39" name="Text Box 39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0" name="Text Box 39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1" name="Text Box 39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2" name="Text Box 39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3" name="Text Box 39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4" name="Text Box 39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5" name="Text Box 39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6" name="Text Box 39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7" name="Text Box 39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8" name="Text Box 39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49" name="Text Box 39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0" name="Text Box 39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1" name="Text Box 39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2" name="Text Box 39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3" name="Text Box 3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4" name="Text Box 39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6" name="Text Box 3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7" name="Text Box 3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8" name="Text Box 39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59" name="Text Box 39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0" name="Text Box 39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2" name="Text Box 39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3" name="Text Box 39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4" name="Text Box 39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6" name="Text Box 39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8" name="Text Box 39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69" name="Text Box 39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365</xdr:row>
      <xdr:rowOff>0</xdr:rowOff>
    </xdr:from>
    <xdr:ext cx="66675" cy="152400"/>
    <xdr:sp macro="" textlink="">
      <xdr:nvSpPr>
        <xdr:cNvPr id="2070" name="Text Box 39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1114425" y="398487900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76200</xdr:colOff>
      <xdr:row>365</xdr:row>
      <xdr:rowOff>0</xdr:rowOff>
    </xdr:from>
    <xdr:ext cx="0" cy="114300"/>
    <xdr:sp macro="" textlink="">
      <xdr:nvSpPr>
        <xdr:cNvPr id="2071" name="Text Box 39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1190625" y="398487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365</xdr:row>
      <xdr:rowOff>0</xdr:rowOff>
    </xdr:from>
    <xdr:ext cx="0" cy="333375"/>
    <xdr:sp macro="" textlink="">
      <xdr:nvSpPr>
        <xdr:cNvPr id="2072" name="Text Box 39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1933575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1247775</xdr:colOff>
      <xdr:row>365</xdr:row>
      <xdr:rowOff>0</xdr:rowOff>
    </xdr:from>
    <xdr:ext cx="0" cy="333375"/>
    <xdr:sp macro="" textlink="">
      <xdr:nvSpPr>
        <xdr:cNvPr id="2073" name="Text Box 39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2362200" y="3984879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365</xdr:row>
      <xdr:rowOff>0</xdr:rowOff>
    </xdr:from>
    <xdr:ext cx="0" cy="428625"/>
    <xdr:sp macro="" textlink="">
      <xdr:nvSpPr>
        <xdr:cNvPr id="2074" name="Text Box 3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4676775" y="3984879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5" name="Text Box 39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6" name="Text Box 39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7" name="Text Box 39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8" name="Text Box 39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79" name="Text Box 39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0" name="Text Box 39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1" name="Text Box 39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2" name="Text Box 39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3" name="Text Box 39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4" name="Text Box 39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5" name="Text Box 39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6" name="Text Box 39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365</xdr:row>
      <xdr:rowOff>0</xdr:rowOff>
    </xdr:from>
    <xdr:ext cx="0" cy="1179976"/>
    <xdr:sp macro="" textlink="">
      <xdr:nvSpPr>
        <xdr:cNvPr id="2088" name="Text Box 39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677025" y="398487900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89" name="Text Box 39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0" name="Text Box 39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1" name="Text Box 39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2" name="Text Box 39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4" name="Text Box 39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5" name="Text Box 39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6" name="Text Box 39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7" name="Text Box 3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8" name="Text Box 39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099" name="Text Box 39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0" name="Text Box 39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2" name="Text Box 39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43701"/>
    <xdr:sp macro="" textlink="">
      <xdr:nvSpPr>
        <xdr:cNvPr id="2103" name="Text Box 39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4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4" name="Text Box 39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5" name="Text Box 39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6" name="Text Box 39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7" name="Text Box 39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8" name="Text Box 39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09" name="Text Box 39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0" name="Text Box 39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1" name="Text Box 39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2" name="Text Box 39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3" name="Text Box 39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4" name="Text Box 39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5" name="Text Box 39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6" name="Text Box 39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7" name="Text Box 39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8" name="Text Box 39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19" name="Text Box 39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0" name="Text Box 39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2" name="Text Box 39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3" name="Text Box 39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4" name="Text Box 39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5" name="Text Box 39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6" name="Text Box 39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7" name="Text Box 3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8" name="Text Box 39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1" name="Text Box 39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2" name="Text Box 39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3" name="Text Box 39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4" name="Text Box 39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6" name="Text Box 39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7" name="Text Box 3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8" name="Text Box 39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39" name="Text Box 39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1" name="Text Box 39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2" name="Text Box 39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3" name="Text Box 39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4" name="Text Box 39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5" name="Text Box 39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6" name="Text Box 39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7" name="Text Box 3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8" name="Text Box 39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49" name="Text Box 39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0" name="Text Box 39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1" name="Text Box 39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2" name="Text Box 39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3" name="Text Box 39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4" name="Text Box 39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6" name="Text Box 39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7" name="Text Box 39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8" name="Text Box 39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59" name="Text Box 39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0" name="Text Box 39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1" name="Text Box 39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2" name="Text Box 39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3" name="Text Box 39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4" name="Text Box 39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5" name="Text Box 39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6" name="Text Box 3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7" name="Text Box 39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8" name="Text Box 39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69" name="Text Box 39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1" name="Text Box 39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2" name="Text Box 39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3" name="Text Box 39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4" name="Text Box 39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5562600</xdr:colOff>
      <xdr:row>364</xdr:row>
      <xdr:rowOff>0</xdr:rowOff>
    </xdr:from>
    <xdr:ext cx="0" cy="1179976"/>
    <xdr:sp macro="" textlink="">
      <xdr:nvSpPr>
        <xdr:cNvPr id="2175" name="Text Box 39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683188" y="368225294"/>
          <a:ext cx="0" cy="117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W862"/>
  <sheetViews>
    <sheetView showGridLines="0" view="pageBreakPreview" topLeftCell="A8" zoomScale="62" zoomScaleNormal="64" zoomScaleSheetLayoutView="62" workbookViewId="0">
      <pane ySplit="2" topLeftCell="A10" activePane="bottomLeft" state="frozen"/>
      <selection activeCell="A8" sqref="A8"/>
      <selection pane="bottomLeft" activeCell="AF13" sqref="AF13"/>
    </sheetView>
  </sheetViews>
  <sheetFormatPr defaultColWidth="14.28515625" defaultRowHeight="21" x14ac:dyDescent="0.25"/>
  <cols>
    <col min="1" max="1" width="14.85546875" style="107" customWidth="1"/>
    <col min="2" max="2" width="84.140625" style="107" customWidth="1"/>
    <col min="3" max="3" width="31.5703125" style="319" customWidth="1"/>
    <col min="4" max="5" width="11.28515625" style="319" customWidth="1"/>
    <col min="6" max="6" width="22" style="108" customWidth="1"/>
    <col min="7" max="7" width="31.5703125" style="47" customWidth="1"/>
    <col min="8" max="32" width="27.140625" style="9" customWidth="1"/>
    <col min="33" max="33" width="26.28515625" style="9" customWidth="1"/>
    <col min="34" max="200" width="9.140625" style="9" customWidth="1"/>
    <col min="201" max="201" width="13" style="9" customWidth="1"/>
    <col min="202" max="202" width="88.28515625" style="9" customWidth="1"/>
    <col min="203" max="203" width="27.140625" style="9" customWidth="1"/>
    <col min="204" max="204" width="74.140625" style="9" customWidth="1"/>
    <col min="205" max="205" width="38.140625" style="9" customWidth="1"/>
    <col min="206" max="207" width="9" style="9" customWidth="1"/>
    <col min="208" max="208" width="23" style="9" customWidth="1"/>
    <col min="209" max="217" width="20.85546875" style="9" bestFit="1" customWidth="1"/>
    <col min="218" max="218" width="18.42578125" style="9" bestFit="1" customWidth="1"/>
    <col min="219" max="219" width="20.85546875" style="9" bestFit="1" customWidth="1"/>
    <col min="220" max="229" width="18.42578125" style="9" bestFit="1" customWidth="1"/>
    <col min="230" max="246" width="16.5703125" style="9" bestFit="1" customWidth="1"/>
    <col min="247" max="247" width="22.42578125" style="9" bestFit="1" customWidth="1"/>
    <col min="248" max="248" width="33" style="9" customWidth="1"/>
    <col min="249" max="263" width="14.28515625" style="9"/>
    <col min="264" max="264" width="11" style="9" customWidth="1"/>
    <col min="265" max="265" width="85.85546875" style="9" customWidth="1"/>
    <col min="266" max="266" width="31.28515625" style="9" customWidth="1"/>
    <col min="267" max="268" width="11.28515625" style="9" customWidth="1"/>
    <col min="269" max="269" width="22" style="9" customWidth="1"/>
    <col min="270" max="270" width="36.28515625" style="9" customWidth="1"/>
    <col min="271" max="271" width="26.7109375" style="9" customWidth="1"/>
    <col min="272" max="275" width="25" style="9" customWidth="1"/>
    <col min="276" max="276" width="24.42578125" style="9" customWidth="1"/>
    <col min="277" max="287" width="25" style="9" customWidth="1"/>
    <col min="288" max="288" width="25.42578125" style="9" customWidth="1"/>
    <col min="289" max="289" width="26.28515625" style="9" customWidth="1"/>
    <col min="290" max="456" width="9.140625" style="9" customWidth="1"/>
    <col min="457" max="457" width="13" style="9" customWidth="1"/>
    <col min="458" max="458" width="88.28515625" style="9" customWidth="1"/>
    <col min="459" max="459" width="27.140625" style="9" customWidth="1"/>
    <col min="460" max="460" width="74.140625" style="9" customWidth="1"/>
    <col min="461" max="461" width="38.140625" style="9" customWidth="1"/>
    <col min="462" max="463" width="9" style="9" customWidth="1"/>
    <col min="464" max="464" width="23" style="9" customWidth="1"/>
    <col min="465" max="473" width="20.85546875" style="9" bestFit="1" customWidth="1"/>
    <col min="474" max="474" width="18.42578125" style="9" bestFit="1" customWidth="1"/>
    <col min="475" max="475" width="20.85546875" style="9" bestFit="1" customWidth="1"/>
    <col min="476" max="485" width="18.42578125" style="9" bestFit="1" customWidth="1"/>
    <col min="486" max="502" width="16.5703125" style="9" bestFit="1" customWidth="1"/>
    <col min="503" max="503" width="22.42578125" style="9" bestFit="1" customWidth="1"/>
    <col min="504" max="504" width="33" style="9" customWidth="1"/>
    <col min="505" max="519" width="14.28515625" style="9"/>
    <col min="520" max="520" width="11" style="9" customWidth="1"/>
    <col min="521" max="521" width="85.85546875" style="9" customWidth="1"/>
    <col min="522" max="522" width="31.28515625" style="9" customWidth="1"/>
    <col min="523" max="524" width="11.28515625" style="9" customWidth="1"/>
    <col min="525" max="525" width="22" style="9" customWidth="1"/>
    <col min="526" max="526" width="36.28515625" style="9" customWidth="1"/>
    <col min="527" max="527" width="26.7109375" style="9" customWidth="1"/>
    <col min="528" max="531" width="25" style="9" customWidth="1"/>
    <col min="532" max="532" width="24.42578125" style="9" customWidth="1"/>
    <col min="533" max="543" width="25" style="9" customWidth="1"/>
    <col min="544" max="544" width="25.42578125" style="9" customWidth="1"/>
    <col min="545" max="545" width="26.28515625" style="9" customWidth="1"/>
    <col min="546" max="712" width="9.140625" style="9" customWidth="1"/>
    <col min="713" max="713" width="13" style="9" customWidth="1"/>
    <col min="714" max="714" width="88.28515625" style="9" customWidth="1"/>
    <col min="715" max="715" width="27.140625" style="9" customWidth="1"/>
    <col min="716" max="716" width="74.140625" style="9" customWidth="1"/>
    <col min="717" max="717" width="38.140625" style="9" customWidth="1"/>
    <col min="718" max="719" width="9" style="9" customWidth="1"/>
    <col min="720" max="720" width="23" style="9" customWidth="1"/>
    <col min="721" max="729" width="20.85546875" style="9" bestFit="1" customWidth="1"/>
    <col min="730" max="730" width="18.42578125" style="9" bestFit="1" customWidth="1"/>
    <col min="731" max="731" width="20.85546875" style="9" bestFit="1" customWidth="1"/>
    <col min="732" max="741" width="18.42578125" style="9" bestFit="1" customWidth="1"/>
    <col min="742" max="758" width="16.5703125" style="9" bestFit="1" customWidth="1"/>
    <col min="759" max="759" width="22.42578125" style="9" bestFit="1" customWidth="1"/>
    <col min="760" max="760" width="33" style="9" customWidth="1"/>
    <col min="761" max="775" width="14.28515625" style="9"/>
    <col min="776" max="776" width="11" style="9" customWidth="1"/>
    <col min="777" max="777" width="85.85546875" style="9" customWidth="1"/>
    <col min="778" max="778" width="31.28515625" style="9" customWidth="1"/>
    <col min="779" max="780" width="11.28515625" style="9" customWidth="1"/>
    <col min="781" max="781" width="22" style="9" customWidth="1"/>
    <col min="782" max="782" width="36.28515625" style="9" customWidth="1"/>
    <col min="783" max="783" width="26.7109375" style="9" customWidth="1"/>
    <col min="784" max="787" width="25" style="9" customWidth="1"/>
    <col min="788" max="788" width="24.42578125" style="9" customWidth="1"/>
    <col min="789" max="799" width="25" style="9" customWidth="1"/>
    <col min="800" max="800" width="25.42578125" style="9" customWidth="1"/>
    <col min="801" max="801" width="26.28515625" style="9" customWidth="1"/>
    <col min="802" max="968" width="9.140625" style="9" customWidth="1"/>
    <col min="969" max="969" width="13" style="9" customWidth="1"/>
    <col min="970" max="970" width="88.28515625" style="9" customWidth="1"/>
    <col min="971" max="971" width="27.140625" style="9" customWidth="1"/>
    <col min="972" max="972" width="74.140625" style="9" customWidth="1"/>
    <col min="973" max="973" width="38.140625" style="9" customWidth="1"/>
    <col min="974" max="975" width="9" style="9" customWidth="1"/>
    <col min="976" max="976" width="23" style="9" customWidth="1"/>
    <col min="977" max="985" width="20.85546875" style="9" bestFit="1" customWidth="1"/>
    <col min="986" max="986" width="18.42578125" style="9" bestFit="1" customWidth="1"/>
    <col min="987" max="987" width="20.85546875" style="9" bestFit="1" customWidth="1"/>
    <col min="988" max="997" width="18.42578125" style="9" bestFit="1" customWidth="1"/>
    <col min="998" max="1014" width="16.5703125" style="9" bestFit="1" customWidth="1"/>
    <col min="1015" max="1015" width="22.42578125" style="9" bestFit="1" customWidth="1"/>
    <col min="1016" max="1016" width="33" style="9" customWidth="1"/>
    <col min="1017" max="1031" width="14.28515625" style="9"/>
    <col min="1032" max="1032" width="11" style="9" customWidth="1"/>
    <col min="1033" max="1033" width="85.85546875" style="9" customWidth="1"/>
    <col min="1034" max="1034" width="31.28515625" style="9" customWidth="1"/>
    <col min="1035" max="1036" width="11.28515625" style="9" customWidth="1"/>
    <col min="1037" max="1037" width="22" style="9" customWidth="1"/>
    <col min="1038" max="1038" width="36.28515625" style="9" customWidth="1"/>
    <col min="1039" max="1039" width="26.7109375" style="9" customWidth="1"/>
    <col min="1040" max="1043" width="25" style="9" customWidth="1"/>
    <col min="1044" max="1044" width="24.42578125" style="9" customWidth="1"/>
    <col min="1045" max="1055" width="25" style="9" customWidth="1"/>
    <col min="1056" max="1056" width="25.42578125" style="9" customWidth="1"/>
    <col min="1057" max="1057" width="26.28515625" style="9" customWidth="1"/>
    <col min="1058" max="1224" width="9.140625" style="9" customWidth="1"/>
    <col min="1225" max="1225" width="13" style="9" customWidth="1"/>
    <col min="1226" max="1226" width="88.28515625" style="9" customWidth="1"/>
    <col min="1227" max="1227" width="27.140625" style="9" customWidth="1"/>
    <col min="1228" max="1228" width="74.140625" style="9" customWidth="1"/>
    <col min="1229" max="1229" width="38.140625" style="9" customWidth="1"/>
    <col min="1230" max="1231" width="9" style="9" customWidth="1"/>
    <col min="1232" max="1232" width="23" style="9" customWidth="1"/>
    <col min="1233" max="1241" width="20.85546875" style="9" bestFit="1" customWidth="1"/>
    <col min="1242" max="1242" width="18.42578125" style="9" bestFit="1" customWidth="1"/>
    <col min="1243" max="1243" width="20.85546875" style="9" bestFit="1" customWidth="1"/>
    <col min="1244" max="1253" width="18.42578125" style="9" bestFit="1" customWidth="1"/>
    <col min="1254" max="1270" width="16.5703125" style="9" bestFit="1" customWidth="1"/>
    <col min="1271" max="1271" width="22.42578125" style="9" bestFit="1" customWidth="1"/>
    <col min="1272" max="1272" width="33" style="9" customWidth="1"/>
    <col min="1273" max="1287" width="14.28515625" style="9"/>
    <col min="1288" max="1288" width="11" style="9" customWidth="1"/>
    <col min="1289" max="1289" width="85.85546875" style="9" customWidth="1"/>
    <col min="1290" max="1290" width="31.28515625" style="9" customWidth="1"/>
    <col min="1291" max="1292" width="11.28515625" style="9" customWidth="1"/>
    <col min="1293" max="1293" width="22" style="9" customWidth="1"/>
    <col min="1294" max="1294" width="36.28515625" style="9" customWidth="1"/>
    <col min="1295" max="1295" width="26.7109375" style="9" customWidth="1"/>
    <col min="1296" max="1299" width="25" style="9" customWidth="1"/>
    <col min="1300" max="1300" width="24.42578125" style="9" customWidth="1"/>
    <col min="1301" max="1311" width="25" style="9" customWidth="1"/>
    <col min="1312" max="1312" width="25.42578125" style="9" customWidth="1"/>
    <col min="1313" max="1313" width="26.28515625" style="9" customWidth="1"/>
    <col min="1314" max="1480" width="9.140625" style="9" customWidth="1"/>
    <col min="1481" max="1481" width="13" style="9" customWidth="1"/>
    <col min="1482" max="1482" width="88.28515625" style="9" customWidth="1"/>
    <col min="1483" max="1483" width="27.140625" style="9" customWidth="1"/>
    <col min="1484" max="1484" width="74.140625" style="9" customWidth="1"/>
    <col min="1485" max="1485" width="38.140625" style="9" customWidth="1"/>
    <col min="1486" max="1487" width="9" style="9" customWidth="1"/>
    <col min="1488" max="1488" width="23" style="9" customWidth="1"/>
    <col min="1489" max="1497" width="20.85546875" style="9" bestFit="1" customWidth="1"/>
    <col min="1498" max="1498" width="18.42578125" style="9" bestFit="1" customWidth="1"/>
    <col min="1499" max="1499" width="20.85546875" style="9" bestFit="1" customWidth="1"/>
    <col min="1500" max="1509" width="18.42578125" style="9" bestFit="1" customWidth="1"/>
    <col min="1510" max="1526" width="16.5703125" style="9" bestFit="1" customWidth="1"/>
    <col min="1527" max="1527" width="22.42578125" style="9" bestFit="1" customWidth="1"/>
    <col min="1528" max="1528" width="33" style="9" customWidth="1"/>
    <col min="1529" max="1543" width="14.28515625" style="9"/>
    <col min="1544" max="1544" width="11" style="9" customWidth="1"/>
    <col min="1545" max="1545" width="85.85546875" style="9" customWidth="1"/>
    <col min="1546" max="1546" width="31.28515625" style="9" customWidth="1"/>
    <col min="1547" max="1548" width="11.28515625" style="9" customWidth="1"/>
    <col min="1549" max="1549" width="22" style="9" customWidth="1"/>
    <col min="1550" max="1550" width="36.28515625" style="9" customWidth="1"/>
    <col min="1551" max="1551" width="26.7109375" style="9" customWidth="1"/>
    <col min="1552" max="1555" width="25" style="9" customWidth="1"/>
    <col min="1556" max="1556" width="24.42578125" style="9" customWidth="1"/>
    <col min="1557" max="1567" width="25" style="9" customWidth="1"/>
    <col min="1568" max="1568" width="25.42578125" style="9" customWidth="1"/>
    <col min="1569" max="1569" width="26.28515625" style="9" customWidth="1"/>
    <col min="1570" max="1736" width="9.140625" style="9" customWidth="1"/>
    <col min="1737" max="1737" width="13" style="9" customWidth="1"/>
    <col min="1738" max="1738" width="88.28515625" style="9" customWidth="1"/>
    <col min="1739" max="1739" width="27.140625" style="9" customWidth="1"/>
    <col min="1740" max="1740" width="74.140625" style="9" customWidth="1"/>
    <col min="1741" max="1741" width="38.140625" style="9" customWidth="1"/>
    <col min="1742" max="1743" width="9" style="9" customWidth="1"/>
    <col min="1744" max="1744" width="23" style="9" customWidth="1"/>
    <col min="1745" max="1753" width="20.85546875" style="9" bestFit="1" customWidth="1"/>
    <col min="1754" max="1754" width="18.42578125" style="9" bestFit="1" customWidth="1"/>
    <col min="1755" max="1755" width="20.85546875" style="9" bestFit="1" customWidth="1"/>
    <col min="1756" max="1765" width="18.42578125" style="9" bestFit="1" customWidth="1"/>
    <col min="1766" max="1782" width="16.5703125" style="9" bestFit="1" customWidth="1"/>
    <col min="1783" max="1783" width="22.42578125" style="9" bestFit="1" customWidth="1"/>
    <col min="1784" max="1784" width="33" style="9" customWidth="1"/>
    <col min="1785" max="1799" width="14.28515625" style="9"/>
    <col min="1800" max="1800" width="11" style="9" customWidth="1"/>
    <col min="1801" max="1801" width="85.85546875" style="9" customWidth="1"/>
    <col min="1802" max="1802" width="31.28515625" style="9" customWidth="1"/>
    <col min="1803" max="1804" width="11.28515625" style="9" customWidth="1"/>
    <col min="1805" max="1805" width="22" style="9" customWidth="1"/>
    <col min="1806" max="1806" width="36.28515625" style="9" customWidth="1"/>
    <col min="1807" max="1807" width="26.7109375" style="9" customWidth="1"/>
    <col min="1808" max="1811" width="25" style="9" customWidth="1"/>
    <col min="1812" max="1812" width="24.42578125" style="9" customWidth="1"/>
    <col min="1813" max="1823" width="25" style="9" customWidth="1"/>
    <col min="1824" max="1824" width="25.42578125" style="9" customWidth="1"/>
    <col min="1825" max="1825" width="26.28515625" style="9" customWidth="1"/>
    <col min="1826" max="1992" width="9.140625" style="9" customWidth="1"/>
    <col min="1993" max="1993" width="13" style="9" customWidth="1"/>
    <col min="1994" max="1994" width="88.28515625" style="9" customWidth="1"/>
    <col min="1995" max="1995" width="27.140625" style="9" customWidth="1"/>
    <col min="1996" max="1996" width="74.140625" style="9" customWidth="1"/>
    <col min="1997" max="1997" width="38.140625" style="9" customWidth="1"/>
    <col min="1998" max="1999" width="9" style="9" customWidth="1"/>
    <col min="2000" max="2000" width="23" style="9" customWidth="1"/>
    <col min="2001" max="2009" width="20.85546875" style="9" bestFit="1" customWidth="1"/>
    <col min="2010" max="2010" width="18.42578125" style="9" bestFit="1" customWidth="1"/>
    <col min="2011" max="2011" width="20.85546875" style="9" bestFit="1" customWidth="1"/>
    <col min="2012" max="2021" width="18.42578125" style="9" bestFit="1" customWidth="1"/>
    <col min="2022" max="2038" width="16.5703125" style="9" bestFit="1" customWidth="1"/>
    <col min="2039" max="2039" width="22.42578125" style="9" bestFit="1" customWidth="1"/>
    <col min="2040" max="2040" width="33" style="9" customWidth="1"/>
    <col min="2041" max="2055" width="14.28515625" style="9"/>
    <col min="2056" max="2056" width="11" style="9" customWidth="1"/>
    <col min="2057" max="2057" width="85.85546875" style="9" customWidth="1"/>
    <col min="2058" max="2058" width="31.28515625" style="9" customWidth="1"/>
    <col min="2059" max="2060" width="11.28515625" style="9" customWidth="1"/>
    <col min="2061" max="2061" width="22" style="9" customWidth="1"/>
    <col min="2062" max="2062" width="36.28515625" style="9" customWidth="1"/>
    <col min="2063" max="2063" width="26.7109375" style="9" customWidth="1"/>
    <col min="2064" max="2067" width="25" style="9" customWidth="1"/>
    <col min="2068" max="2068" width="24.42578125" style="9" customWidth="1"/>
    <col min="2069" max="2079" width="25" style="9" customWidth="1"/>
    <col min="2080" max="2080" width="25.42578125" style="9" customWidth="1"/>
    <col min="2081" max="2081" width="26.28515625" style="9" customWidth="1"/>
    <col min="2082" max="2248" width="9.140625" style="9" customWidth="1"/>
    <col min="2249" max="2249" width="13" style="9" customWidth="1"/>
    <col min="2250" max="2250" width="88.28515625" style="9" customWidth="1"/>
    <col min="2251" max="2251" width="27.140625" style="9" customWidth="1"/>
    <col min="2252" max="2252" width="74.140625" style="9" customWidth="1"/>
    <col min="2253" max="2253" width="38.140625" style="9" customWidth="1"/>
    <col min="2254" max="2255" width="9" style="9" customWidth="1"/>
    <col min="2256" max="2256" width="23" style="9" customWidth="1"/>
    <col min="2257" max="2265" width="20.85546875" style="9" bestFit="1" customWidth="1"/>
    <col min="2266" max="2266" width="18.42578125" style="9" bestFit="1" customWidth="1"/>
    <col min="2267" max="2267" width="20.85546875" style="9" bestFit="1" customWidth="1"/>
    <col min="2268" max="2277" width="18.42578125" style="9" bestFit="1" customWidth="1"/>
    <col min="2278" max="2294" width="16.5703125" style="9" bestFit="1" customWidth="1"/>
    <col min="2295" max="2295" width="22.42578125" style="9" bestFit="1" customWidth="1"/>
    <col min="2296" max="2296" width="33" style="9" customWidth="1"/>
    <col min="2297" max="2311" width="14.28515625" style="9"/>
    <col min="2312" max="2312" width="11" style="9" customWidth="1"/>
    <col min="2313" max="2313" width="85.85546875" style="9" customWidth="1"/>
    <col min="2314" max="2314" width="31.28515625" style="9" customWidth="1"/>
    <col min="2315" max="2316" width="11.28515625" style="9" customWidth="1"/>
    <col min="2317" max="2317" width="22" style="9" customWidth="1"/>
    <col min="2318" max="2318" width="36.28515625" style="9" customWidth="1"/>
    <col min="2319" max="2319" width="26.7109375" style="9" customWidth="1"/>
    <col min="2320" max="2323" width="25" style="9" customWidth="1"/>
    <col min="2324" max="2324" width="24.42578125" style="9" customWidth="1"/>
    <col min="2325" max="2335" width="25" style="9" customWidth="1"/>
    <col min="2336" max="2336" width="25.42578125" style="9" customWidth="1"/>
    <col min="2337" max="2337" width="26.28515625" style="9" customWidth="1"/>
    <col min="2338" max="2504" width="9.140625" style="9" customWidth="1"/>
    <col min="2505" max="2505" width="13" style="9" customWidth="1"/>
    <col min="2506" max="2506" width="88.28515625" style="9" customWidth="1"/>
    <col min="2507" max="2507" width="27.140625" style="9" customWidth="1"/>
    <col min="2508" max="2508" width="74.140625" style="9" customWidth="1"/>
    <col min="2509" max="2509" width="38.140625" style="9" customWidth="1"/>
    <col min="2510" max="2511" width="9" style="9" customWidth="1"/>
    <col min="2512" max="2512" width="23" style="9" customWidth="1"/>
    <col min="2513" max="2521" width="20.85546875" style="9" bestFit="1" customWidth="1"/>
    <col min="2522" max="2522" width="18.42578125" style="9" bestFit="1" customWidth="1"/>
    <col min="2523" max="2523" width="20.85546875" style="9" bestFit="1" customWidth="1"/>
    <col min="2524" max="2533" width="18.42578125" style="9" bestFit="1" customWidth="1"/>
    <col min="2534" max="2550" width="16.5703125" style="9" bestFit="1" customWidth="1"/>
    <col min="2551" max="2551" width="22.42578125" style="9" bestFit="1" customWidth="1"/>
    <col min="2552" max="2552" width="33" style="9" customWidth="1"/>
    <col min="2553" max="2567" width="14.28515625" style="9"/>
    <col min="2568" max="2568" width="11" style="9" customWidth="1"/>
    <col min="2569" max="2569" width="85.85546875" style="9" customWidth="1"/>
    <col min="2570" max="2570" width="31.28515625" style="9" customWidth="1"/>
    <col min="2571" max="2572" width="11.28515625" style="9" customWidth="1"/>
    <col min="2573" max="2573" width="22" style="9" customWidth="1"/>
    <col min="2574" max="2574" width="36.28515625" style="9" customWidth="1"/>
    <col min="2575" max="2575" width="26.7109375" style="9" customWidth="1"/>
    <col min="2576" max="2579" width="25" style="9" customWidth="1"/>
    <col min="2580" max="2580" width="24.42578125" style="9" customWidth="1"/>
    <col min="2581" max="2591" width="25" style="9" customWidth="1"/>
    <col min="2592" max="2592" width="25.42578125" style="9" customWidth="1"/>
    <col min="2593" max="2593" width="26.28515625" style="9" customWidth="1"/>
    <col min="2594" max="2760" width="9.140625" style="9" customWidth="1"/>
    <col min="2761" max="2761" width="13" style="9" customWidth="1"/>
    <col min="2762" max="2762" width="88.28515625" style="9" customWidth="1"/>
    <col min="2763" max="2763" width="27.140625" style="9" customWidth="1"/>
    <col min="2764" max="2764" width="74.140625" style="9" customWidth="1"/>
    <col min="2765" max="2765" width="38.140625" style="9" customWidth="1"/>
    <col min="2766" max="2767" width="9" style="9" customWidth="1"/>
    <col min="2768" max="2768" width="23" style="9" customWidth="1"/>
    <col min="2769" max="2777" width="20.85546875" style="9" bestFit="1" customWidth="1"/>
    <col min="2778" max="2778" width="18.42578125" style="9" bestFit="1" customWidth="1"/>
    <col min="2779" max="2779" width="20.85546875" style="9" bestFit="1" customWidth="1"/>
    <col min="2780" max="2789" width="18.42578125" style="9" bestFit="1" customWidth="1"/>
    <col min="2790" max="2806" width="16.5703125" style="9" bestFit="1" customWidth="1"/>
    <col min="2807" max="2807" width="22.42578125" style="9" bestFit="1" customWidth="1"/>
    <col min="2808" max="2808" width="33" style="9" customWidth="1"/>
    <col min="2809" max="2823" width="14.28515625" style="9"/>
    <col min="2824" max="2824" width="11" style="9" customWidth="1"/>
    <col min="2825" max="2825" width="85.85546875" style="9" customWidth="1"/>
    <col min="2826" max="2826" width="31.28515625" style="9" customWidth="1"/>
    <col min="2827" max="2828" width="11.28515625" style="9" customWidth="1"/>
    <col min="2829" max="2829" width="22" style="9" customWidth="1"/>
    <col min="2830" max="2830" width="36.28515625" style="9" customWidth="1"/>
    <col min="2831" max="2831" width="26.7109375" style="9" customWidth="1"/>
    <col min="2832" max="2835" width="25" style="9" customWidth="1"/>
    <col min="2836" max="2836" width="24.42578125" style="9" customWidth="1"/>
    <col min="2837" max="2847" width="25" style="9" customWidth="1"/>
    <col min="2848" max="2848" width="25.42578125" style="9" customWidth="1"/>
    <col min="2849" max="2849" width="26.28515625" style="9" customWidth="1"/>
    <col min="2850" max="3016" width="9.140625" style="9" customWidth="1"/>
    <col min="3017" max="3017" width="13" style="9" customWidth="1"/>
    <col min="3018" max="3018" width="88.28515625" style="9" customWidth="1"/>
    <col min="3019" max="3019" width="27.140625" style="9" customWidth="1"/>
    <col min="3020" max="3020" width="74.140625" style="9" customWidth="1"/>
    <col min="3021" max="3021" width="38.140625" style="9" customWidth="1"/>
    <col min="3022" max="3023" width="9" style="9" customWidth="1"/>
    <col min="3024" max="3024" width="23" style="9" customWidth="1"/>
    <col min="3025" max="3033" width="20.85546875" style="9" bestFit="1" customWidth="1"/>
    <col min="3034" max="3034" width="18.42578125" style="9" bestFit="1" customWidth="1"/>
    <col min="3035" max="3035" width="20.85546875" style="9" bestFit="1" customWidth="1"/>
    <col min="3036" max="3045" width="18.42578125" style="9" bestFit="1" customWidth="1"/>
    <col min="3046" max="3062" width="16.5703125" style="9" bestFit="1" customWidth="1"/>
    <col min="3063" max="3063" width="22.42578125" style="9" bestFit="1" customWidth="1"/>
    <col min="3064" max="3064" width="33" style="9" customWidth="1"/>
    <col min="3065" max="3079" width="14.28515625" style="9"/>
    <col min="3080" max="3080" width="11" style="9" customWidth="1"/>
    <col min="3081" max="3081" width="85.85546875" style="9" customWidth="1"/>
    <col min="3082" max="3082" width="31.28515625" style="9" customWidth="1"/>
    <col min="3083" max="3084" width="11.28515625" style="9" customWidth="1"/>
    <col min="3085" max="3085" width="22" style="9" customWidth="1"/>
    <col min="3086" max="3086" width="36.28515625" style="9" customWidth="1"/>
    <col min="3087" max="3087" width="26.7109375" style="9" customWidth="1"/>
    <col min="3088" max="3091" width="25" style="9" customWidth="1"/>
    <col min="3092" max="3092" width="24.42578125" style="9" customWidth="1"/>
    <col min="3093" max="3103" width="25" style="9" customWidth="1"/>
    <col min="3104" max="3104" width="25.42578125" style="9" customWidth="1"/>
    <col min="3105" max="3105" width="26.28515625" style="9" customWidth="1"/>
    <col min="3106" max="3272" width="9.140625" style="9" customWidth="1"/>
    <col min="3273" max="3273" width="13" style="9" customWidth="1"/>
    <col min="3274" max="3274" width="88.28515625" style="9" customWidth="1"/>
    <col min="3275" max="3275" width="27.140625" style="9" customWidth="1"/>
    <col min="3276" max="3276" width="74.140625" style="9" customWidth="1"/>
    <col min="3277" max="3277" width="38.140625" style="9" customWidth="1"/>
    <col min="3278" max="3279" width="9" style="9" customWidth="1"/>
    <col min="3280" max="3280" width="23" style="9" customWidth="1"/>
    <col min="3281" max="3289" width="20.85546875" style="9" bestFit="1" customWidth="1"/>
    <col min="3290" max="3290" width="18.42578125" style="9" bestFit="1" customWidth="1"/>
    <col min="3291" max="3291" width="20.85546875" style="9" bestFit="1" customWidth="1"/>
    <col min="3292" max="3301" width="18.42578125" style="9" bestFit="1" customWidth="1"/>
    <col min="3302" max="3318" width="16.5703125" style="9" bestFit="1" customWidth="1"/>
    <col min="3319" max="3319" width="22.42578125" style="9" bestFit="1" customWidth="1"/>
    <col min="3320" max="3320" width="33" style="9" customWidth="1"/>
    <col min="3321" max="3335" width="14.28515625" style="9"/>
    <col min="3336" max="3336" width="11" style="9" customWidth="1"/>
    <col min="3337" max="3337" width="85.85546875" style="9" customWidth="1"/>
    <col min="3338" max="3338" width="31.28515625" style="9" customWidth="1"/>
    <col min="3339" max="3340" width="11.28515625" style="9" customWidth="1"/>
    <col min="3341" max="3341" width="22" style="9" customWidth="1"/>
    <col min="3342" max="3342" width="36.28515625" style="9" customWidth="1"/>
    <col min="3343" max="3343" width="26.7109375" style="9" customWidth="1"/>
    <col min="3344" max="3347" width="25" style="9" customWidth="1"/>
    <col min="3348" max="3348" width="24.42578125" style="9" customWidth="1"/>
    <col min="3349" max="3359" width="25" style="9" customWidth="1"/>
    <col min="3360" max="3360" width="25.42578125" style="9" customWidth="1"/>
    <col min="3361" max="3361" width="26.28515625" style="9" customWidth="1"/>
    <col min="3362" max="3528" width="9.140625" style="9" customWidth="1"/>
    <col min="3529" max="3529" width="13" style="9" customWidth="1"/>
    <col min="3530" max="3530" width="88.28515625" style="9" customWidth="1"/>
    <col min="3531" max="3531" width="27.140625" style="9" customWidth="1"/>
    <col min="3532" max="3532" width="74.140625" style="9" customWidth="1"/>
    <col min="3533" max="3533" width="38.140625" style="9" customWidth="1"/>
    <col min="3534" max="3535" width="9" style="9" customWidth="1"/>
    <col min="3536" max="3536" width="23" style="9" customWidth="1"/>
    <col min="3537" max="3545" width="20.85546875" style="9" bestFit="1" customWidth="1"/>
    <col min="3546" max="3546" width="18.42578125" style="9" bestFit="1" customWidth="1"/>
    <col min="3547" max="3547" width="20.85546875" style="9" bestFit="1" customWidth="1"/>
    <col min="3548" max="3557" width="18.42578125" style="9" bestFit="1" customWidth="1"/>
    <col min="3558" max="3574" width="16.5703125" style="9" bestFit="1" customWidth="1"/>
    <col min="3575" max="3575" width="22.42578125" style="9" bestFit="1" customWidth="1"/>
    <col min="3576" max="3576" width="33" style="9" customWidth="1"/>
    <col min="3577" max="3591" width="14.28515625" style="9"/>
    <col min="3592" max="3592" width="11" style="9" customWidth="1"/>
    <col min="3593" max="3593" width="85.85546875" style="9" customWidth="1"/>
    <col min="3594" max="3594" width="31.28515625" style="9" customWidth="1"/>
    <col min="3595" max="3596" width="11.28515625" style="9" customWidth="1"/>
    <col min="3597" max="3597" width="22" style="9" customWidth="1"/>
    <col min="3598" max="3598" width="36.28515625" style="9" customWidth="1"/>
    <col min="3599" max="3599" width="26.7109375" style="9" customWidth="1"/>
    <col min="3600" max="3603" width="25" style="9" customWidth="1"/>
    <col min="3604" max="3604" width="24.42578125" style="9" customWidth="1"/>
    <col min="3605" max="3615" width="25" style="9" customWidth="1"/>
    <col min="3616" max="3616" width="25.42578125" style="9" customWidth="1"/>
    <col min="3617" max="3617" width="26.28515625" style="9" customWidth="1"/>
    <col min="3618" max="3784" width="9.140625" style="9" customWidth="1"/>
    <col min="3785" max="3785" width="13" style="9" customWidth="1"/>
    <col min="3786" max="3786" width="88.28515625" style="9" customWidth="1"/>
    <col min="3787" max="3787" width="27.140625" style="9" customWidth="1"/>
    <col min="3788" max="3788" width="74.140625" style="9" customWidth="1"/>
    <col min="3789" max="3789" width="38.140625" style="9" customWidth="1"/>
    <col min="3790" max="3791" width="9" style="9" customWidth="1"/>
    <col min="3792" max="3792" width="23" style="9" customWidth="1"/>
    <col min="3793" max="3801" width="20.85546875" style="9" bestFit="1" customWidth="1"/>
    <col min="3802" max="3802" width="18.42578125" style="9" bestFit="1" customWidth="1"/>
    <col min="3803" max="3803" width="20.85546875" style="9" bestFit="1" customWidth="1"/>
    <col min="3804" max="3813" width="18.42578125" style="9" bestFit="1" customWidth="1"/>
    <col min="3814" max="3830" width="16.5703125" style="9" bestFit="1" customWidth="1"/>
    <col min="3831" max="3831" width="22.42578125" style="9" bestFit="1" customWidth="1"/>
    <col min="3832" max="3832" width="33" style="9" customWidth="1"/>
    <col min="3833" max="3847" width="14.28515625" style="9"/>
    <col min="3848" max="3848" width="11" style="9" customWidth="1"/>
    <col min="3849" max="3849" width="85.85546875" style="9" customWidth="1"/>
    <col min="3850" max="3850" width="31.28515625" style="9" customWidth="1"/>
    <col min="3851" max="3852" width="11.28515625" style="9" customWidth="1"/>
    <col min="3853" max="3853" width="22" style="9" customWidth="1"/>
    <col min="3854" max="3854" width="36.28515625" style="9" customWidth="1"/>
    <col min="3855" max="3855" width="26.7109375" style="9" customWidth="1"/>
    <col min="3856" max="3859" width="25" style="9" customWidth="1"/>
    <col min="3860" max="3860" width="24.42578125" style="9" customWidth="1"/>
    <col min="3861" max="3871" width="25" style="9" customWidth="1"/>
    <col min="3872" max="3872" width="25.42578125" style="9" customWidth="1"/>
    <col min="3873" max="3873" width="26.28515625" style="9" customWidth="1"/>
    <col min="3874" max="4040" width="9.140625" style="9" customWidth="1"/>
    <col min="4041" max="4041" width="13" style="9" customWidth="1"/>
    <col min="4042" max="4042" width="88.28515625" style="9" customWidth="1"/>
    <col min="4043" max="4043" width="27.140625" style="9" customWidth="1"/>
    <col min="4044" max="4044" width="74.140625" style="9" customWidth="1"/>
    <col min="4045" max="4045" width="38.140625" style="9" customWidth="1"/>
    <col min="4046" max="4047" width="9" style="9" customWidth="1"/>
    <col min="4048" max="4048" width="23" style="9" customWidth="1"/>
    <col min="4049" max="4057" width="20.85546875" style="9" bestFit="1" customWidth="1"/>
    <col min="4058" max="4058" width="18.42578125" style="9" bestFit="1" customWidth="1"/>
    <col min="4059" max="4059" width="20.85546875" style="9" bestFit="1" customWidth="1"/>
    <col min="4060" max="4069" width="18.42578125" style="9" bestFit="1" customWidth="1"/>
    <col min="4070" max="4086" width="16.5703125" style="9" bestFit="1" customWidth="1"/>
    <col min="4087" max="4087" width="22.42578125" style="9" bestFit="1" customWidth="1"/>
    <col min="4088" max="4088" width="33" style="9" customWidth="1"/>
    <col min="4089" max="4103" width="14.28515625" style="9"/>
    <col min="4104" max="4104" width="11" style="9" customWidth="1"/>
    <col min="4105" max="4105" width="85.85546875" style="9" customWidth="1"/>
    <col min="4106" max="4106" width="31.28515625" style="9" customWidth="1"/>
    <col min="4107" max="4108" width="11.28515625" style="9" customWidth="1"/>
    <col min="4109" max="4109" width="22" style="9" customWidth="1"/>
    <col min="4110" max="4110" width="36.28515625" style="9" customWidth="1"/>
    <col min="4111" max="4111" width="26.7109375" style="9" customWidth="1"/>
    <col min="4112" max="4115" width="25" style="9" customWidth="1"/>
    <col min="4116" max="4116" width="24.42578125" style="9" customWidth="1"/>
    <col min="4117" max="4127" width="25" style="9" customWidth="1"/>
    <col min="4128" max="4128" width="25.42578125" style="9" customWidth="1"/>
    <col min="4129" max="4129" width="26.28515625" style="9" customWidth="1"/>
    <col min="4130" max="4296" width="9.140625" style="9" customWidth="1"/>
    <col min="4297" max="4297" width="13" style="9" customWidth="1"/>
    <col min="4298" max="4298" width="88.28515625" style="9" customWidth="1"/>
    <col min="4299" max="4299" width="27.140625" style="9" customWidth="1"/>
    <col min="4300" max="4300" width="74.140625" style="9" customWidth="1"/>
    <col min="4301" max="4301" width="38.140625" style="9" customWidth="1"/>
    <col min="4302" max="4303" width="9" style="9" customWidth="1"/>
    <col min="4304" max="4304" width="23" style="9" customWidth="1"/>
    <col min="4305" max="4313" width="20.85546875" style="9" bestFit="1" customWidth="1"/>
    <col min="4314" max="4314" width="18.42578125" style="9" bestFit="1" customWidth="1"/>
    <col min="4315" max="4315" width="20.85546875" style="9" bestFit="1" customWidth="1"/>
    <col min="4316" max="4325" width="18.42578125" style="9" bestFit="1" customWidth="1"/>
    <col min="4326" max="4342" width="16.5703125" style="9" bestFit="1" customWidth="1"/>
    <col min="4343" max="4343" width="22.42578125" style="9" bestFit="1" customWidth="1"/>
    <col min="4344" max="4344" width="33" style="9" customWidth="1"/>
    <col min="4345" max="4359" width="14.28515625" style="9"/>
    <col min="4360" max="4360" width="11" style="9" customWidth="1"/>
    <col min="4361" max="4361" width="85.85546875" style="9" customWidth="1"/>
    <col min="4362" max="4362" width="31.28515625" style="9" customWidth="1"/>
    <col min="4363" max="4364" width="11.28515625" style="9" customWidth="1"/>
    <col min="4365" max="4365" width="22" style="9" customWidth="1"/>
    <col min="4366" max="4366" width="36.28515625" style="9" customWidth="1"/>
    <col min="4367" max="4367" width="26.7109375" style="9" customWidth="1"/>
    <col min="4368" max="4371" width="25" style="9" customWidth="1"/>
    <col min="4372" max="4372" width="24.42578125" style="9" customWidth="1"/>
    <col min="4373" max="4383" width="25" style="9" customWidth="1"/>
    <col min="4384" max="4384" width="25.42578125" style="9" customWidth="1"/>
    <col min="4385" max="4385" width="26.28515625" style="9" customWidth="1"/>
    <col min="4386" max="4552" width="9.140625" style="9" customWidth="1"/>
    <col min="4553" max="4553" width="13" style="9" customWidth="1"/>
    <col min="4554" max="4554" width="88.28515625" style="9" customWidth="1"/>
    <col min="4555" max="4555" width="27.140625" style="9" customWidth="1"/>
    <col min="4556" max="4556" width="74.140625" style="9" customWidth="1"/>
    <col min="4557" max="4557" width="38.140625" style="9" customWidth="1"/>
    <col min="4558" max="4559" width="9" style="9" customWidth="1"/>
    <col min="4560" max="4560" width="23" style="9" customWidth="1"/>
    <col min="4561" max="4569" width="20.85546875" style="9" bestFit="1" customWidth="1"/>
    <col min="4570" max="4570" width="18.42578125" style="9" bestFit="1" customWidth="1"/>
    <col min="4571" max="4571" width="20.85546875" style="9" bestFit="1" customWidth="1"/>
    <col min="4572" max="4581" width="18.42578125" style="9" bestFit="1" customWidth="1"/>
    <col min="4582" max="4598" width="16.5703125" style="9" bestFit="1" customWidth="1"/>
    <col min="4599" max="4599" width="22.42578125" style="9" bestFit="1" customWidth="1"/>
    <col min="4600" max="4600" width="33" style="9" customWidth="1"/>
    <col min="4601" max="4615" width="14.28515625" style="9"/>
    <col min="4616" max="4616" width="11" style="9" customWidth="1"/>
    <col min="4617" max="4617" width="85.85546875" style="9" customWidth="1"/>
    <col min="4618" max="4618" width="31.28515625" style="9" customWidth="1"/>
    <col min="4619" max="4620" width="11.28515625" style="9" customWidth="1"/>
    <col min="4621" max="4621" width="22" style="9" customWidth="1"/>
    <col min="4622" max="4622" width="36.28515625" style="9" customWidth="1"/>
    <col min="4623" max="4623" width="26.7109375" style="9" customWidth="1"/>
    <col min="4624" max="4627" width="25" style="9" customWidth="1"/>
    <col min="4628" max="4628" width="24.42578125" style="9" customWidth="1"/>
    <col min="4629" max="4639" width="25" style="9" customWidth="1"/>
    <col min="4640" max="4640" width="25.42578125" style="9" customWidth="1"/>
    <col min="4641" max="4641" width="26.28515625" style="9" customWidth="1"/>
    <col min="4642" max="4808" width="9.140625" style="9" customWidth="1"/>
    <col min="4809" max="4809" width="13" style="9" customWidth="1"/>
    <col min="4810" max="4810" width="88.28515625" style="9" customWidth="1"/>
    <col min="4811" max="4811" width="27.140625" style="9" customWidth="1"/>
    <col min="4812" max="4812" width="74.140625" style="9" customWidth="1"/>
    <col min="4813" max="4813" width="38.140625" style="9" customWidth="1"/>
    <col min="4814" max="4815" width="9" style="9" customWidth="1"/>
    <col min="4816" max="4816" width="23" style="9" customWidth="1"/>
    <col min="4817" max="4825" width="20.85546875" style="9" bestFit="1" customWidth="1"/>
    <col min="4826" max="4826" width="18.42578125" style="9" bestFit="1" customWidth="1"/>
    <col min="4827" max="4827" width="20.85546875" style="9" bestFit="1" customWidth="1"/>
    <col min="4828" max="4837" width="18.42578125" style="9" bestFit="1" customWidth="1"/>
    <col min="4838" max="4854" width="16.5703125" style="9" bestFit="1" customWidth="1"/>
    <col min="4855" max="4855" width="22.42578125" style="9" bestFit="1" customWidth="1"/>
    <col min="4856" max="4856" width="33" style="9" customWidth="1"/>
    <col min="4857" max="4871" width="14.28515625" style="9"/>
    <col min="4872" max="4872" width="11" style="9" customWidth="1"/>
    <col min="4873" max="4873" width="85.85546875" style="9" customWidth="1"/>
    <col min="4874" max="4874" width="31.28515625" style="9" customWidth="1"/>
    <col min="4875" max="4876" width="11.28515625" style="9" customWidth="1"/>
    <col min="4877" max="4877" width="22" style="9" customWidth="1"/>
    <col min="4878" max="4878" width="36.28515625" style="9" customWidth="1"/>
    <col min="4879" max="4879" width="26.7109375" style="9" customWidth="1"/>
    <col min="4880" max="4883" width="25" style="9" customWidth="1"/>
    <col min="4884" max="4884" width="24.42578125" style="9" customWidth="1"/>
    <col min="4885" max="4895" width="25" style="9" customWidth="1"/>
    <col min="4896" max="4896" width="25.42578125" style="9" customWidth="1"/>
    <col min="4897" max="4897" width="26.28515625" style="9" customWidth="1"/>
    <col min="4898" max="5064" width="9.140625" style="9" customWidth="1"/>
    <col min="5065" max="5065" width="13" style="9" customWidth="1"/>
    <col min="5066" max="5066" width="88.28515625" style="9" customWidth="1"/>
    <col min="5067" max="5067" width="27.140625" style="9" customWidth="1"/>
    <col min="5068" max="5068" width="74.140625" style="9" customWidth="1"/>
    <col min="5069" max="5069" width="38.140625" style="9" customWidth="1"/>
    <col min="5070" max="5071" width="9" style="9" customWidth="1"/>
    <col min="5072" max="5072" width="23" style="9" customWidth="1"/>
    <col min="5073" max="5081" width="20.85546875" style="9" bestFit="1" customWidth="1"/>
    <col min="5082" max="5082" width="18.42578125" style="9" bestFit="1" customWidth="1"/>
    <col min="5083" max="5083" width="20.85546875" style="9" bestFit="1" customWidth="1"/>
    <col min="5084" max="5093" width="18.42578125" style="9" bestFit="1" customWidth="1"/>
    <col min="5094" max="5110" width="16.5703125" style="9" bestFit="1" customWidth="1"/>
    <col min="5111" max="5111" width="22.42578125" style="9" bestFit="1" customWidth="1"/>
    <col min="5112" max="5112" width="33" style="9" customWidth="1"/>
    <col min="5113" max="5127" width="14.28515625" style="9"/>
    <col min="5128" max="5128" width="11" style="9" customWidth="1"/>
    <col min="5129" max="5129" width="85.85546875" style="9" customWidth="1"/>
    <col min="5130" max="5130" width="31.28515625" style="9" customWidth="1"/>
    <col min="5131" max="5132" width="11.28515625" style="9" customWidth="1"/>
    <col min="5133" max="5133" width="22" style="9" customWidth="1"/>
    <col min="5134" max="5134" width="36.28515625" style="9" customWidth="1"/>
    <col min="5135" max="5135" width="26.7109375" style="9" customWidth="1"/>
    <col min="5136" max="5139" width="25" style="9" customWidth="1"/>
    <col min="5140" max="5140" width="24.42578125" style="9" customWidth="1"/>
    <col min="5141" max="5151" width="25" style="9" customWidth="1"/>
    <col min="5152" max="5152" width="25.42578125" style="9" customWidth="1"/>
    <col min="5153" max="5153" width="26.28515625" style="9" customWidth="1"/>
    <col min="5154" max="5320" width="9.140625" style="9" customWidth="1"/>
    <col min="5321" max="5321" width="13" style="9" customWidth="1"/>
    <col min="5322" max="5322" width="88.28515625" style="9" customWidth="1"/>
    <col min="5323" max="5323" width="27.140625" style="9" customWidth="1"/>
    <col min="5324" max="5324" width="74.140625" style="9" customWidth="1"/>
    <col min="5325" max="5325" width="38.140625" style="9" customWidth="1"/>
    <col min="5326" max="5327" width="9" style="9" customWidth="1"/>
    <col min="5328" max="5328" width="23" style="9" customWidth="1"/>
    <col min="5329" max="5337" width="20.85546875" style="9" bestFit="1" customWidth="1"/>
    <col min="5338" max="5338" width="18.42578125" style="9" bestFit="1" customWidth="1"/>
    <col min="5339" max="5339" width="20.85546875" style="9" bestFit="1" customWidth="1"/>
    <col min="5340" max="5349" width="18.42578125" style="9" bestFit="1" customWidth="1"/>
    <col min="5350" max="5366" width="16.5703125" style="9" bestFit="1" customWidth="1"/>
    <col min="5367" max="5367" width="22.42578125" style="9" bestFit="1" customWidth="1"/>
    <col min="5368" max="5368" width="33" style="9" customWidth="1"/>
    <col min="5369" max="5383" width="14.28515625" style="9"/>
    <col min="5384" max="5384" width="11" style="9" customWidth="1"/>
    <col min="5385" max="5385" width="85.85546875" style="9" customWidth="1"/>
    <col min="5386" max="5386" width="31.28515625" style="9" customWidth="1"/>
    <col min="5387" max="5388" width="11.28515625" style="9" customWidth="1"/>
    <col min="5389" max="5389" width="22" style="9" customWidth="1"/>
    <col min="5390" max="5390" width="36.28515625" style="9" customWidth="1"/>
    <col min="5391" max="5391" width="26.7109375" style="9" customWidth="1"/>
    <col min="5392" max="5395" width="25" style="9" customWidth="1"/>
    <col min="5396" max="5396" width="24.42578125" style="9" customWidth="1"/>
    <col min="5397" max="5407" width="25" style="9" customWidth="1"/>
    <col min="5408" max="5408" width="25.42578125" style="9" customWidth="1"/>
    <col min="5409" max="5409" width="26.28515625" style="9" customWidth="1"/>
    <col min="5410" max="5576" width="9.140625" style="9" customWidth="1"/>
    <col min="5577" max="5577" width="13" style="9" customWidth="1"/>
    <col min="5578" max="5578" width="88.28515625" style="9" customWidth="1"/>
    <col min="5579" max="5579" width="27.140625" style="9" customWidth="1"/>
    <col min="5580" max="5580" width="74.140625" style="9" customWidth="1"/>
    <col min="5581" max="5581" width="38.140625" style="9" customWidth="1"/>
    <col min="5582" max="5583" width="9" style="9" customWidth="1"/>
    <col min="5584" max="5584" width="23" style="9" customWidth="1"/>
    <col min="5585" max="5593" width="20.85546875" style="9" bestFit="1" customWidth="1"/>
    <col min="5594" max="5594" width="18.42578125" style="9" bestFit="1" customWidth="1"/>
    <col min="5595" max="5595" width="20.85546875" style="9" bestFit="1" customWidth="1"/>
    <col min="5596" max="5605" width="18.42578125" style="9" bestFit="1" customWidth="1"/>
    <col min="5606" max="5622" width="16.5703125" style="9" bestFit="1" customWidth="1"/>
    <col min="5623" max="5623" width="22.42578125" style="9" bestFit="1" customWidth="1"/>
    <col min="5624" max="5624" width="33" style="9" customWidth="1"/>
    <col min="5625" max="5639" width="14.28515625" style="9"/>
    <col min="5640" max="5640" width="11" style="9" customWidth="1"/>
    <col min="5641" max="5641" width="85.85546875" style="9" customWidth="1"/>
    <col min="5642" max="5642" width="31.28515625" style="9" customWidth="1"/>
    <col min="5643" max="5644" width="11.28515625" style="9" customWidth="1"/>
    <col min="5645" max="5645" width="22" style="9" customWidth="1"/>
    <col min="5646" max="5646" width="36.28515625" style="9" customWidth="1"/>
    <col min="5647" max="5647" width="26.7109375" style="9" customWidth="1"/>
    <col min="5648" max="5651" width="25" style="9" customWidth="1"/>
    <col min="5652" max="5652" width="24.42578125" style="9" customWidth="1"/>
    <col min="5653" max="5663" width="25" style="9" customWidth="1"/>
    <col min="5664" max="5664" width="25.42578125" style="9" customWidth="1"/>
    <col min="5665" max="5665" width="26.28515625" style="9" customWidth="1"/>
    <col min="5666" max="5832" width="9.140625" style="9" customWidth="1"/>
    <col min="5833" max="5833" width="13" style="9" customWidth="1"/>
    <col min="5834" max="5834" width="88.28515625" style="9" customWidth="1"/>
    <col min="5835" max="5835" width="27.140625" style="9" customWidth="1"/>
    <col min="5836" max="5836" width="74.140625" style="9" customWidth="1"/>
    <col min="5837" max="5837" width="38.140625" style="9" customWidth="1"/>
    <col min="5838" max="5839" width="9" style="9" customWidth="1"/>
    <col min="5840" max="5840" width="23" style="9" customWidth="1"/>
    <col min="5841" max="5849" width="20.85546875" style="9" bestFit="1" customWidth="1"/>
    <col min="5850" max="5850" width="18.42578125" style="9" bestFit="1" customWidth="1"/>
    <col min="5851" max="5851" width="20.85546875" style="9" bestFit="1" customWidth="1"/>
    <col min="5852" max="5861" width="18.42578125" style="9" bestFit="1" customWidth="1"/>
    <col min="5862" max="5878" width="16.5703125" style="9" bestFit="1" customWidth="1"/>
    <col min="5879" max="5879" width="22.42578125" style="9" bestFit="1" customWidth="1"/>
    <col min="5880" max="5880" width="33" style="9" customWidth="1"/>
    <col min="5881" max="5895" width="14.28515625" style="9"/>
    <col min="5896" max="5896" width="11" style="9" customWidth="1"/>
    <col min="5897" max="5897" width="85.85546875" style="9" customWidth="1"/>
    <col min="5898" max="5898" width="31.28515625" style="9" customWidth="1"/>
    <col min="5899" max="5900" width="11.28515625" style="9" customWidth="1"/>
    <col min="5901" max="5901" width="22" style="9" customWidth="1"/>
    <col min="5902" max="5902" width="36.28515625" style="9" customWidth="1"/>
    <col min="5903" max="5903" width="26.7109375" style="9" customWidth="1"/>
    <col min="5904" max="5907" width="25" style="9" customWidth="1"/>
    <col min="5908" max="5908" width="24.42578125" style="9" customWidth="1"/>
    <col min="5909" max="5919" width="25" style="9" customWidth="1"/>
    <col min="5920" max="5920" width="25.42578125" style="9" customWidth="1"/>
    <col min="5921" max="5921" width="26.28515625" style="9" customWidth="1"/>
    <col min="5922" max="6088" width="9.140625" style="9" customWidth="1"/>
    <col min="6089" max="6089" width="13" style="9" customWidth="1"/>
    <col min="6090" max="6090" width="88.28515625" style="9" customWidth="1"/>
    <col min="6091" max="6091" width="27.140625" style="9" customWidth="1"/>
    <col min="6092" max="6092" width="74.140625" style="9" customWidth="1"/>
    <col min="6093" max="6093" width="38.140625" style="9" customWidth="1"/>
    <col min="6094" max="6095" width="9" style="9" customWidth="1"/>
    <col min="6096" max="6096" width="23" style="9" customWidth="1"/>
    <col min="6097" max="6105" width="20.85546875" style="9" bestFit="1" customWidth="1"/>
    <col min="6106" max="6106" width="18.42578125" style="9" bestFit="1" customWidth="1"/>
    <col min="6107" max="6107" width="20.85546875" style="9" bestFit="1" customWidth="1"/>
    <col min="6108" max="6117" width="18.42578125" style="9" bestFit="1" customWidth="1"/>
    <col min="6118" max="6134" width="16.5703125" style="9" bestFit="1" customWidth="1"/>
    <col min="6135" max="6135" width="22.42578125" style="9" bestFit="1" customWidth="1"/>
    <col min="6136" max="6136" width="33" style="9" customWidth="1"/>
    <col min="6137" max="6151" width="14.28515625" style="9"/>
    <col min="6152" max="6152" width="11" style="9" customWidth="1"/>
    <col min="6153" max="6153" width="85.85546875" style="9" customWidth="1"/>
    <col min="6154" max="6154" width="31.28515625" style="9" customWidth="1"/>
    <col min="6155" max="6156" width="11.28515625" style="9" customWidth="1"/>
    <col min="6157" max="6157" width="22" style="9" customWidth="1"/>
    <col min="6158" max="6158" width="36.28515625" style="9" customWidth="1"/>
    <col min="6159" max="6159" width="26.7109375" style="9" customWidth="1"/>
    <col min="6160" max="6163" width="25" style="9" customWidth="1"/>
    <col min="6164" max="6164" width="24.42578125" style="9" customWidth="1"/>
    <col min="6165" max="6175" width="25" style="9" customWidth="1"/>
    <col min="6176" max="6176" width="25.42578125" style="9" customWidth="1"/>
    <col min="6177" max="6177" width="26.28515625" style="9" customWidth="1"/>
    <col min="6178" max="6344" width="9.140625" style="9" customWidth="1"/>
    <col min="6345" max="6345" width="13" style="9" customWidth="1"/>
    <col min="6346" max="6346" width="88.28515625" style="9" customWidth="1"/>
    <col min="6347" max="6347" width="27.140625" style="9" customWidth="1"/>
    <col min="6348" max="6348" width="74.140625" style="9" customWidth="1"/>
    <col min="6349" max="6349" width="38.140625" style="9" customWidth="1"/>
    <col min="6350" max="6351" width="9" style="9" customWidth="1"/>
    <col min="6352" max="6352" width="23" style="9" customWidth="1"/>
    <col min="6353" max="6361" width="20.85546875" style="9" bestFit="1" customWidth="1"/>
    <col min="6362" max="6362" width="18.42578125" style="9" bestFit="1" customWidth="1"/>
    <col min="6363" max="6363" width="20.85546875" style="9" bestFit="1" customWidth="1"/>
    <col min="6364" max="6373" width="18.42578125" style="9" bestFit="1" customWidth="1"/>
    <col min="6374" max="6390" width="16.5703125" style="9" bestFit="1" customWidth="1"/>
    <col min="6391" max="6391" width="22.42578125" style="9" bestFit="1" customWidth="1"/>
    <col min="6392" max="6392" width="33" style="9" customWidth="1"/>
    <col min="6393" max="6407" width="14.28515625" style="9"/>
    <col min="6408" max="6408" width="11" style="9" customWidth="1"/>
    <col min="6409" max="6409" width="85.85546875" style="9" customWidth="1"/>
    <col min="6410" max="6410" width="31.28515625" style="9" customWidth="1"/>
    <col min="6411" max="6412" width="11.28515625" style="9" customWidth="1"/>
    <col min="6413" max="6413" width="22" style="9" customWidth="1"/>
    <col min="6414" max="6414" width="36.28515625" style="9" customWidth="1"/>
    <col min="6415" max="6415" width="26.7109375" style="9" customWidth="1"/>
    <col min="6416" max="6419" width="25" style="9" customWidth="1"/>
    <col min="6420" max="6420" width="24.42578125" style="9" customWidth="1"/>
    <col min="6421" max="6431" width="25" style="9" customWidth="1"/>
    <col min="6432" max="6432" width="25.42578125" style="9" customWidth="1"/>
    <col min="6433" max="6433" width="26.28515625" style="9" customWidth="1"/>
    <col min="6434" max="6600" width="9.140625" style="9" customWidth="1"/>
    <col min="6601" max="6601" width="13" style="9" customWidth="1"/>
    <col min="6602" max="6602" width="88.28515625" style="9" customWidth="1"/>
    <col min="6603" max="6603" width="27.140625" style="9" customWidth="1"/>
    <col min="6604" max="6604" width="74.140625" style="9" customWidth="1"/>
    <col min="6605" max="6605" width="38.140625" style="9" customWidth="1"/>
    <col min="6606" max="6607" width="9" style="9" customWidth="1"/>
    <col min="6608" max="6608" width="23" style="9" customWidth="1"/>
    <col min="6609" max="6617" width="20.85546875" style="9" bestFit="1" customWidth="1"/>
    <col min="6618" max="6618" width="18.42578125" style="9" bestFit="1" customWidth="1"/>
    <col min="6619" max="6619" width="20.85546875" style="9" bestFit="1" customWidth="1"/>
    <col min="6620" max="6629" width="18.42578125" style="9" bestFit="1" customWidth="1"/>
    <col min="6630" max="6646" width="16.5703125" style="9" bestFit="1" customWidth="1"/>
    <col min="6647" max="6647" width="22.42578125" style="9" bestFit="1" customWidth="1"/>
    <col min="6648" max="6648" width="33" style="9" customWidth="1"/>
    <col min="6649" max="6663" width="14.28515625" style="9"/>
    <col min="6664" max="6664" width="11" style="9" customWidth="1"/>
    <col min="6665" max="6665" width="85.85546875" style="9" customWidth="1"/>
    <col min="6666" max="6666" width="31.28515625" style="9" customWidth="1"/>
    <col min="6667" max="6668" width="11.28515625" style="9" customWidth="1"/>
    <col min="6669" max="6669" width="22" style="9" customWidth="1"/>
    <col min="6670" max="6670" width="36.28515625" style="9" customWidth="1"/>
    <col min="6671" max="6671" width="26.7109375" style="9" customWidth="1"/>
    <col min="6672" max="6675" width="25" style="9" customWidth="1"/>
    <col min="6676" max="6676" width="24.42578125" style="9" customWidth="1"/>
    <col min="6677" max="6687" width="25" style="9" customWidth="1"/>
    <col min="6688" max="6688" width="25.42578125" style="9" customWidth="1"/>
    <col min="6689" max="6689" width="26.28515625" style="9" customWidth="1"/>
    <col min="6690" max="6856" width="9.140625" style="9" customWidth="1"/>
    <col min="6857" max="6857" width="13" style="9" customWidth="1"/>
    <col min="6858" max="6858" width="88.28515625" style="9" customWidth="1"/>
    <col min="6859" max="6859" width="27.140625" style="9" customWidth="1"/>
    <col min="6860" max="6860" width="74.140625" style="9" customWidth="1"/>
    <col min="6861" max="6861" width="38.140625" style="9" customWidth="1"/>
    <col min="6862" max="6863" width="9" style="9" customWidth="1"/>
    <col min="6864" max="6864" width="23" style="9" customWidth="1"/>
    <col min="6865" max="6873" width="20.85546875" style="9" bestFit="1" customWidth="1"/>
    <col min="6874" max="6874" width="18.42578125" style="9" bestFit="1" customWidth="1"/>
    <col min="6875" max="6875" width="20.85546875" style="9" bestFit="1" customWidth="1"/>
    <col min="6876" max="6885" width="18.42578125" style="9" bestFit="1" customWidth="1"/>
    <col min="6886" max="6902" width="16.5703125" style="9" bestFit="1" customWidth="1"/>
    <col min="6903" max="6903" width="22.42578125" style="9" bestFit="1" customWidth="1"/>
    <col min="6904" max="6904" width="33" style="9" customWidth="1"/>
    <col min="6905" max="6919" width="14.28515625" style="9"/>
    <col min="6920" max="6920" width="11" style="9" customWidth="1"/>
    <col min="6921" max="6921" width="85.85546875" style="9" customWidth="1"/>
    <col min="6922" max="6922" width="31.28515625" style="9" customWidth="1"/>
    <col min="6923" max="6924" width="11.28515625" style="9" customWidth="1"/>
    <col min="6925" max="6925" width="22" style="9" customWidth="1"/>
    <col min="6926" max="6926" width="36.28515625" style="9" customWidth="1"/>
    <col min="6927" max="6927" width="26.7109375" style="9" customWidth="1"/>
    <col min="6928" max="6931" width="25" style="9" customWidth="1"/>
    <col min="6932" max="6932" width="24.42578125" style="9" customWidth="1"/>
    <col min="6933" max="6943" width="25" style="9" customWidth="1"/>
    <col min="6944" max="6944" width="25.42578125" style="9" customWidth="1"/>
    <col min="6945" max="6945" width="26.28515625" style="9" customWidth="1"/>
    <col min="6946" max="7112" width="9.140625" style="9" customWidth="1"/>
    <col min="7113" max="7113" width="13" style="9" customWidth="1"/>
    <col min="7114" max="7114" width="88.28515625" style="9" customWidth="1"/>
    <col min="7115" max="7115" width="27.140625" style="9" customWidth="1"/>
    <col min="7116" max="7116" width="74.140625" style="9" customWidth="1"/>
    <col min="7117" max="7117" width="38.140625" style="9" customWidth="1"/>
    <col min="7118" max="7119" width="9" style="9" customWidth="1"/>
    <col min="7120" max="7120" width="23" style="9" customWidth="1"/>
    <col min="7121" max="7129" width="20.85546875" style="9" bestFit="1" customWidth="1"/>
    <col min="7130" max="7130" width="18.42578125" style="9" bestFit="1" customWidth="1"/>
    <col min="7131" max="7131" width="20.85546875" style="9" bestFit="1" customWidth="1"/>
    <col min="7132" max="7141" width="18.42578125" style="9" bestFit="1" customWidth="1"/>
    <col min="7142" max="7158" width="16.5703125" style="9" bestFit="1" customWidth="1"/>
    <col min="7159" max="7159" width="22.42578125" style="9" bestFit="1" customWidth="1"/>
    <col min="7160" max="7160" width="33" style="9" customWidth="1"/>
    <col min="7161" max="7175" width="14.28515625" style="9"/>
    <col min="7176" max="7176" width="11" style="9" customWidth="1"/>
    <col min="7177" max="7177" width="85.85546875" style="9" customWidth="1"/>
    <col min="7178" max="7178" width="31.28515625" style="9" customWidth="1"/>
    <col min="7179" max="7180" width="11.28515625" style="9" customWidth="1"/>
    <col min="7181" max="7181" width="22" style="9" customWidth="1"/>
    <col min="7182" max="7182" width="36.28515625" style="9" customWidth="1"/>
    <col min="7183" max="7183" width="26.7109375" style="9" customWidth="1"/>
    <col min="7184" max="7187" width="25" style="9" customWidth="1"/>
    <col min="7188" max="7188" width="24.42578125" style="9" customWidth="1"/>
    <col min="7189" max="7199" width="25" style="9" customWidth="1"/>
    <col min="7200" max="7200" width="25.42578125" style="9" customWidth="1"/>
    <col min="7201" max="7201" width="26.28515625" style="9" customWidth="1"/>
    <col min="7202" max="7368" width="9.140625" style="9" customWidth="1"/>
    <col min="7369" max="7369" width="13" style="9" customWidth="1"/>
    <col min="7370" max="7370" width="88.28515625" style="9" customWidth="1"/>
    <col min="7371" max="7371" width="27.140625" style="9" customWidth="1"/>
    <col min="7372" max="7372" width="74.140625" style="9" customWidth="1"/>
    <col min="7373" max="7373" width="38.140625" style="9" customWidth="1"/>
    <col min="7374" max="7375" width="9" style="9" customWidth="1"/>
    <col min="7376" max="7376" width="23" style="9" customWidth="1"/>
    <col min="7377" max="7385" width="20.85546875" style="9" bestFit="1" customWidth="1"/>
    <col min="7386" max="7386" width="18.42578125" style="9" bestFit="1" customWidth="1"/>
    <col min="7387" max="7387" width="20.85546875" style="9" bestFit="1" customWidth="1"/>
    <col min="7388" max="7397" width="18.42578125" style="9" bestFit="1" customWidth="1"/>
    <col min="7398" max="7414" width="16.5703125" style="9" bestFit="1" customWidth="1"/>
    <col min="7415" max="7415" width="22.42578125" style="9" bestFit="1" customWidth="1"/>
    <col min="7416" max="7416" width="33" style="9" customWidth="1"/>
    <col min="7417" max="7431" width="14.28515625" style="9"/>
    <col min="7432" max="7432" width="11" style="9" customWidth="1"/>
    <col min="7433" max="7433" width="85.85546875" style="9" customWidth="1"/>
    <col min="7434" max="7434" width="31.28515625" style="9" customWidth="1"/>
    <col min="7435" max="7436" width="11.28515625" style="9" customWidth="1"/>
    <col min="7437" max="7437" width="22" style="9" customWidth="1"/>
    <col min="7438" max="7438" width="36.28515625" style="9" customWidth="1"/>
    <col min="7439" max="7439" width="26.7109375" style="9" customWidth="1"/>
    <col min="7440" max="7443" width="25" style="9" customWidth="1"/>
    <col min="7444" max="7444" width="24.42578125" style="9" customWidth="1"/>
    <col min="7445" max="7455" width="25" style="9" customWidth="1"/>
    <col min="7456" max="7456" width="25.42578125" style="9" customWidth="1"/>
    <col min="7457" max="7457" width="26.28515625" style="9" customWidth="1"/>
    <col min="7458" max="7624" width="9.140625" style="9" customWidth="1"/>
    <col min="7625" max="7625" width="13" style="9" customWidth="1"/>
    <col min="7626" max="7626" width="88.28515625" style="9" customWidth="1"/>
    <col min="7627" max="7627" width="27.140625" style="9" customWidth="1"/>
    <col min="7628" max="7628" width="74.140625" style="9" customWidth="1"/>
    <col min="7629" max="7629" width="38.140625" style="9" customWidth="1"/>
    <col min="7630" max="7631" width="9" style="9" customWidth="1"/>
    <col min="7632" max="7632" width="23" style="9" customWidth="1"/>
    <col min="7633" max="7641" width="20.85546875" style="9" bestFit="1" customWidth="1"/>
    <col min="7642" max="7642" width="18.42578125" style="9" bestFit="1" customWidth="1"/>
    <col min="7643" max="7643" width="20.85546875" style="9" bestFit="1" customWidth="1"/>
    <col min="7644" max="7653" width="18.42578125" style="9" bestFit="1" customWidth="1"/>
    <col min="7654" max="7670" width="16.5703125" style="9" bestFit="1" customWidth="1"/>
    <col min="7671" max="7671" width="22.42578125" style="9" bestFit="1" customWidth="1"/>
    <col min="7672" max="7672" width="33" style="9" customWidth="1"/>
    <col min="7673" max="7687" width="14.28515625" style="9"/>
    <col min="7688" max="7688" width="11" style="9" customWidth="1"/>
    <col min="7689" max="7689" width="85.85546875" style="9" customWidth="1"/>
    <col min="7690" max="7690" width="31.28515625" style="9" customWidth="1"/>
    <col min="7691" max="7692" width="11.28515625" style="9" customWidth="1"/>
    <col min="7693" max="7693" width="22" style="9" customWidth="1"/>
    <col min="7694" max="7694" width="36.28515625" style="9" customWidth="1"/>
    <col min="7695" max="7695" width="26.7109375" style="9" customWidth="1"/>
    <col min="7696" max="7699" width="25" style="9" customWidth="1"/>
    <col min="7700" max="7700" width="24.42578125" style="9" customWidth="1"/>
    <col min="7701" max="7711" width="25" style="9" customWidth="1"/>
    <col min="7712" max="7712" width="25.42578125" style="9" customWidth="1"/>
    <col min="7713" max="7713" width="26.28515625" style="9" customWidth="1"/>
    <col min="7714" max="7880" width="9.140625" style="9" customWidth="1"/>
    <col min="7881" max="7881" width="13" style="9" customWidth="1"/>
    <col min="7882" max="7882" width="88.28515625" style="9" customWidth="1"/>
    <col min="7883" max="7883" width="27.140625" style="9" customWidth="1"/>
    <col min="7884" max="7884" width="74.140625" style="9" customWidth="1"/>
    <col min="7885" max="7885" width="38.140625" style="9" customWidth="1"/>
    <col min="7886" max="7887" width="9" style="9" customWidth="1"/>
    <col min="7888" max="7888" width="23" style="9" customWidth="1"/>
    <col min="7889" max="7897" width="20.85546875" style="9" bestFit="1" customWidth="1"/>
    <col min="7898" max="7898" width="18.42578125" style="9" bestFit="1" customWidth="1"/>
    <col min="7899" max="7899" width="20.85546875" style="9" bestFit="1" customWidth="1"/>
    <col min="7900" max="7909" width="18.42578125" style="9" bestFit="1" customWidth="1"/>
    <col min="7910" max="7926" width="16.5703125" style="9" bestFit="1" customWidth="1"/>
    <col min="7927" max="7927" width="22.42578125" style="9" bestFit="1" customWidth="1"/>
    <col min="7928" max="7928" width="33" style="9" customWidth="1"/>
    <col min="7929" max="7943" width="14.28515625" style="9"/>
    <col min="7944" max="7944" width="11" style="9" customWidth="1"/>
    <col min="7945" max="7945" width="85.85546875" style="9" customWidth="1"/>
    <col min="7946" max="7946" width="31.28515625" style="9" customWidth="1"/>
    <col min="7947" max="7948" width="11.28515625" style="9" customWidth="1"/>
    <col min="7949" max="7949" width="22" style="9" customWidth="1"/>
    <col min="7950" max="7950" width="36.28515625" style="9" customWidth="1"/>
    <col min="7951" max="7951" width="26.7109375" style="9" customWidth="1"/>
    <col min="7952" max="7955" width="25" style="9" customWidth="1"/>
    <col min="7956" max="7956" width="24.42578125" style="9" customWidth="1"/>
    <col min="7957" max="7967" width="25" style="9" customWidth="1"/>
    <col min="7968" max="7968" width="25.42578125" style="9" customWidth="1"/>
    <col min="7969" max="7969" width="26.28515625" style="9" customWidth="1"/>
    <col min="7970" max="8136" width="9.140625" style="9" customWidth="1"/>
    <col min="8137" max="8137" width="13" style="9" customWidth="1"/>
    <col min="8138" max="8138" width="88.28515625" style="9" customWidth="1"/>
    <col min="8139" max="8139" width="27.140625" style="9" customWidth="1"/>
    <col min="8140" max="8140" width="74.140625" style="9" customWidth="1"/>
    <col min="8141" max="8141" width="38.140625" style="9" customWidth="1"/>
    <col min="8142" max="8143" width="9" style="9" customWidth="1"/>
    <col min="8144" max="8144" width="23" style="9" customWidth="1"/>
    <col min="8145" max="8153" width="20.85546875" style="9" bestFit="1" customWidth="1"/>
    <col min="8154" max="8154" width="18.42578125" style="9" bestFit="1" customWidth="1"/>
    <col min="8155" max="8155" width="20.85546875" style="9" bestFit="1" customWidth="1"/>
    <col min="8156" max="8165" width="18.42578125" style="9" bestFit="1" customWidth="1"/>
    <col min="8166" max="8182" width="16.5703125" style="9" bestFit="1" customWidth="1"/>
    <col min="8183" max="8183" width="22.42578125" style="9" bestFit="1" customWidth="1"/>
    <col min="8184" max="8184" width="33" style="9" customWidth="1"/>
    <col min="8185" max="8199" width="14.28515625" style="9"/>
    <col min="8200" max="8200" width="11" style="9" customWidth="1"/>
    <col min="8201" max="8201" width="85.85546875" style="9" customWidth="1"/>
    <col min="8202" max="8202" width="31.28515625" style="9" customWidth="1"/>
    <col min="8203" max="8204" width="11.28515625" style="9" customWidth="1"/>
    <col min="8205" max="8205" width="22" style="9" customWidth="1"/>
    <col min="8206" max="8206" width="36.28515625" style="9" customWidth="1"/>
    <col min="8207" max="8207" width="26.7109375" style="9" customWidth="1"/>
    <col min="8208" max="8211" width="25" style="9" customWidth="1"/>
    <col min="8212" max="8212" width="24.42578125" style="9" customWidth="1"/>
    <col min="8213" max="8223" width="25" style="9" customWidth="1"/>
    <col min="8224" max="8224" width="25.42578125" style="9" customWidth="1"/>
    <col min="8225" max="8225" width="26.28515625" style="9" customWidth="1"/>
    <col min="8226" max="8392" width="9.140625" style="9" customWidth="1"/>
    <col min="8393" max="8393" width="13" style="9" customWidth="1"/>
    <col min="8394" max="8394" width="88.28515625" style="9" customWidth="1"/>
    <col min="8395" max="8395" width="27.140625" style="9" customWidth="1"/>
    <col min="8396" max="8396" width="74.140625" style="9" customWidth="1"/>
    <col min="8397" max="8397" width="38.140625" style="9" customWidth="1"/>
    <col min="8398" max="8399" width="9" style="9" customWidth="1"/>
    <col min="8400" max="8400" width="23" style="9" customWidth="1"/>
    <col min="8401" max="8409" width="20.85546875" style="9" bestFit="1" customWidth="1"/>
    <col min="8410" max="8410" width="18.42578125" style="9" bestFit="1" customWidth="1"/>
    <col min="8411" max="8411" width="20.85546875" style="9" bestFit="1" customWidth="1"/>
    <col min="8412" max="8421" width="18.42578125" style="9" bestFit="1" customWidth="1"/>
    <col min="8422" max="8438" width="16.5703125" style="9" bestFit="1" customWidth="1"/>
    <col min="8439" max="8439" width="22.42578125" style="9" bestFit="1" customWidth="1"/>
    <col min="8440" max="8440" width="33" style="9" customWidth="1"/>
    <col min="8441" max="8455" width="14.28515625" style="9"/>
    <col min="8456" max="8456" width="11" style="9" customWidth="1"/>
    <col min="8457" max="8457" width="85.85546875" style="9" customWidth="1"/>
    <col min="8458" max="8458" width="31.28515625" style="9" customWidth="1"/>
    <col min="8459" max="8460" width="11.28515625" style="9" customWidth="1"/>
    <col min="8461" max="8461" width="22" style="9" customWidth="1"/>
    <col min="8462" max="8462" width="36.28515625" style="9" customWidth="1"/>
    <col min="8463" max="8463" width="26.7109375" style="9" customWidth="1"/>
    <col min="8464" max="8467" width="25" style="9" customWidth="1"/>
    <col min="8468" max="8468" width="24.42578125" style="9" customWidth="1"/>
    <col min="8469" max="8479" width="25" style="9" customWidth="1"/>
    <col min="8480" max="8480" width="25.42578125" style="9" customWidth="1"/>
    <col min="8481" max="8481" width="26.28515625" style="9" customWidth="1"/>
    <col min="8482" max="8648" width="9.140625" style="9" customWidth="1"/>
    <col min="8649" max="8649" width="13" style="9" customWidth="1"/>
    <col min="8650" max="8650" width="88.28515625" style="9" customWidth="1"/>
    <col min="8651" max="8651" width="27.140625" style="9" customWidth="1"/>
    <col min="8652" max="8652" width="74.140625" style="9" customWidth="1"/>
    <col min="8653" max="8653" width="38.140625" style="9" customWidth="1"/>
    <col min="8654" max="8655" width="9" style="9" customWidth="1"/>
    <col min="8656" max="8656" width="23" style="9" customWidth="1"/>
    <col min="8657" max="8665" width="20.85546875" style="9" bestFit="1" customWidth="1"/>
    <col min="8666" max="8666" width="18.42578125" style="9" bestFit="1" customWidth="1"/>
    <col min="8667" max="8667" width="20.85546875" style="9" bestFit="1" customWidth="1"/>
    <col min="8668" max="8677" width="18.42578125" style="9" bestFit="1" customWidth="1"/>
    <col min="8678" max="8694" width="16.5703125" style="9" bestFit="1" customWidth="1"/>
    <col min="8695" max="8695" width="22.42578125" style="9" bestFit="1" customWidth="1"/>
    <col min="8696" max="8696" width="33" style="9" customWidth="1"/>
    <col min="8697" max="8711" width="14.28515625" style="9"/>
    <col min="8712" max="8712" width="11" style="9" customWidth="1"/>
    <col min="8713" max="8713" width="85.85546875" style="9" customWidth="1"/>
    <col min="8714" max="8714" width="31.28515625" style="9" customWidth="1"/>
    <col min="8715" max="8716" width="11.28515625" style="9" customWidth="1"/>
    <col min="8717" max="8717" width="22" style="9" customWidth="1"/>
    <col min="8718" max="8718" width="36.28515625" style="9" customWidth="1"/>
    <col min="8719" max="8719" width="26.7109375" style="9" customWidth="1"/>
    <col min="8720" max="8723" width="25" style="9" customWidth="1"/>
    <col min="8724" max="8724" width="24.42578125" style="9" customWidth="1"/>
    <col min="8725" max="8735" width="25" style="9" customWidth="1"/>
    <col min="8736" max="8736" width="25.42578125" style="9" customWidth="1"/>
    <col min="8737" max="8737" width="26.28515625" style="9" customWidth="1"/>
    <col min="8738" max="8904" width="9.140625" style="9" customWidth="1"/>
    <col min="8905" max="8905" width="13" style="9" customWidth="1"/>
    <col min="8906" max="8906" width="88.28515625" style="9" customWidth="1"/>
    <col min="8907" max="8907" width="27.140625" style="9" customWidth="1"/>
    <col min="8908" max="8908" width="74.140625" style="9" customWidth="1"/>
    <col min="8909" max="8909" width="38.140625" style="9" customWidth="1"/>
    <col min="8910" max="8911" width="9" style="9" customWidth="1"/>
    <col min="8912" max="8912" width="23" style="9" customWidth="1"/>
    <col min="8913" max="8921" width="20.85546875" style="9" bestFit="1" customWidth="1"/>
    <col min="8922" max="8922" width="18.42578125" style="9" bestFit="1" customWidth="1"/>
    <col min="8923" max="8923" width="20.85546875" style="9" bestFit="1" customWidth="1"/>
    <col min="8924" max="8933" width="18.42578125" style="9" bestFit="1" customWidth="1"/>
    <col min="8934" max="8950" width="16.5703125" style="9" bestFit="1" customWidth="1"/>
    <col min="8951" max="8951" width="22.42578125" style="9" bestFit="1" customWidth="1"/>
    <col min="8952" max="8952" width="33" style="9" customWidth="1"/>
    <col min="8953" max="8967" width="14.28515625" style="9"/>
    <col min="8968" max="8968" width="11" style="9" customWidth="1"/>
    <col min="8969" max="8969" width="85.85546875" style="9" customWidth="1"/>
    <col min="8970" max="8970" width="31.28515625" style="9" customWidth="1"/>
    <col min="8971" max="8972" width="11.28515625" style="9" customWidth="1"/>
    <col min="8973" max="8973" width="22" style="9" customWidth="1"/>
    <col min="8974" max="8974" width="36.28515625" style="9" customWidth="1"/>
    <col min="8975" max="8975" width="26.7109375" style="9" customWidth="1"/>
    <col min="8976" max="8979" width="25" style="9" customWidth="1"/>
    <col min="8980" max="8980" width="24.42578125" style="9" customWidth="1"/>
    <col min="8981" max="8991" width="25" style="9" customWidth="1"/>
    <col min="8992" max="8992" width="25.42578125" style="9" customWidth="1"/>
    <col min="8993" max="8993" width="26.28515625" style="9" customWidth="1"/>
    <col min="8994" max="9160" width="9.140625" style="9" customWidth="1"/>
    <col min="9161" max="9161" width="13" style="9" customWidth="1"/>
    <col min="9162" max="9162" width="88.28515625" style="9" customWidth="1"/>
    <col min="9163" max="9163" width="27.140625" style="9" customWidth="1"/>
    <col min="9164" max="9164" width="74.140625" style="9" customWidth="1"/>
    <col min="9165" max="9165" width="38.140625" style="9" customWidth="1"/>
    <col min="9166" max="9167" width="9" style="9" customWidth="1"/>
    <col min="9168" max="9168" width="23" style="9" customWidth="1"/>
    <col min="9169" max="9177" width="20.85546875" style="9" bestFit="1" customWidth="1"/>
    <col min="9178" max="9178" width="18.42578125" style="9" bestFit="1" customWidth="1"/>
    <col min="9179" max="9179" width="20.85546875" style="9" bestFit="1" customWidth="1"/>
    <col min="9180" max="9189" width="18.42578125" style="9" bestFit="1" customWidth="1"/>
    <col min="9190" max="9206" width="16.5703125" style="9" bestFit="1" customWidth="1"/>
    <col min="9207" max="9207" width="22.42578125" style="9" bestFit="1" customWidth="1"/>
    <col min="9208" max="9208" width="33" style="9" customWidth="1"/>
    <col min="9209" max="9223" width="14.28515625" style="9"/>
    <col min="9224" max="9224" width="11" style="9" customWidth="1"/>
    <col min="9225" max="9225" width="85.85546875" style="9" customWidth="1"/>
    <col min="9226" max="9226" width="31.28515625" style="9" customWidth="1"/>
    <col min="9227" max="9228" width="11.28515625" style="9" customWidth="1"/>
    <col min="9229" max="9229" width="22" style="9" customWidth="1"/>
    <col min="9230" max="9230" width="36.28515625" style="9" customWidth="1"/>
    <col min="9231" max="9231" width="26.7109375" style="9" customWidth="1"/>
    <col min="9232" max="9235" width="25" style="9" customWidth="1"/>
    <col min="9236" max="9236" width="24.42578125" style="9" customWidth="1"/>
    <col min="9237" max="9247" width="25" style="9" customWidth="1"/>
    <col min="9248" max="9248" width="25.42578125" style="9" customWidth="1"/>
    <col min="9249" max="9249" width="26.28515625" style="9" customWidth="1"/>
    <col min="9250" max="9416" width="9.140625" style="9" customWidth="1"/>
    <col min="9417" max="9417" width="13" style="9" customWidth="1"/>
    <col min="9418" max="9418" width="88.28515625" style="9" customWidth="1"/>
    <col min="9419" max="9419" width="27.140625" style="9" customWidth="1"/>
    <col min="9420" max="9420" width="74.140625" style="9" customWidth="1"/>
    <col min="9421" max="9421" width="38.140625" style="9" customWidth="1"/>
    <col min="9422" max="9423" width="9" style="9" customWidth="1"/>
    <col min="9424" max="9424" width="23" style="9" customWidth="1"/>
    <col min="9425" max="9433" width="20.85546875" style="9" bestFit="1" customWidth="1"/>
    <col min="9434" max="9434" width="18.42578125" style="9" bestFit="1" customWidth="1"/>
    <col min="9435" max="9435" width="20.85546875" style="9" bestFit="1" customWidth="1"/>
    <col min="9436" max="9445" width="18.42578125" style="9" bestFit="1" customWidth="1"/>
    <col min="9446" max="9462" width="16.5703125" style="9" bestFit="1" customWidth="1"/>
    <col min="9463" max="9463" width="22.42578125" style="9" bestFit="1" customWidth="1"/>
    <col min="9464" max="9464" width="33" style="9" customWidth="1"/>
    <col min="9465" max="9479" width="14.28515625" style="9"/>
    <col min="9480" max="9480" width="11" style="9" customWidth="1"/>
    <col min="9481" max="9481" width="85.85546875" style="9" customWidth="1"/>
    <col min="9482" max="9482" width="31.28515625" style="9" customWidth="1"/>
    <col min="9483" max="9484" width="11.28515625" style="9" customWidth="1"/>
    <col min="9485" max="9485" width="22" style="9" customWidth="1"/>
    <col min="9486" max="9486" width="36.28515625" style="9" customWidth="1"/>
    <col min="9487" max="9487" width="26.7109375" style="9" customWidth="1"/>
    <col min="9488" max="9491" width="25" style="9" customWidth="1"/>
    <col min="9492" max="9492" width="24.42578125" style="9" customWidth="1"/>
    <col min="9493" max="9503" width="25" style="9" customWidth="1"/>
    <col min="9504" max="9504" width="25.42578125" style="9" customWidth="1"/>
    <col min="9505" max="9505" width="26.28515625" style="9" customWidth="1"/>
    <col min="9506" max="9672" width="9.140625" style="9" customWidth="1"/>
    <col min="9673" max="9673" width="13" style="9" customWidth="1"/>
    <col min="9674" max="9674" width="88.28515625" style="9" customWidth="1"/>
    <col min="9675" max="9675" width="27.140625" style="9" customWidth="1"/>
    <col min="9676" max="9676" width="74.140625" style="9" customWidth="1"/>
    <col min="9677" max="9677" width="38.140625" style="9" customWidth="1"/>
    <col min="9678" max="9679" width="9" style="9" customWidth="1"/>
    <col min="9680" max="9680" width="23" style="9" customWidth="1"/>
    <col min="9681" max="9689" width="20.85546875" style="9" bestFit="1" customWidth="1"/>
    <col min="9690" max="9690" width="18.42578125" style="9" bestFit="1" customWidth="1"/>
    <col min="9691" max="9691" width="20.85546875" style="9" bestFit="1" customWidth="1"/>
    <col min="9692" max="9701" width="18.42578125" style="9" bestFit="1" customWidth="1"/>
    <col min="9702" max="9718" width="16.5703125" style="9" bestFit="1" customWidth="1"/>
    <col min="9719" max="9719" width="22.42578125" style="9" bestFit="1" customWidth="1"/>
    <col min="9720" max="9720" width="33" style="9" customWidth="1"/>
    <col min="9721" max="9735" width="14.28515625" style="9"/>
    <col min="9736" max="9736" width="11" style="9" customWidth="1"/>
    <col min="9737" max="9737" width="85.85546875" style="9" customWidth="1"/>
    <col min="9738" max="9738" width="31.28515625" style="9" customWidth="1"/>
    <col min="9739" max="9740" width="11.28515625" style="9" customWidth="1"/>
    <col min="9741" max="9741" width="22" style="9" customWidth="1"/>
    <col min="9742" max="9742" width="36.28515625" style="9" customWidth="1"/>
    <col min="9743" max="9743" width="26.7109375" style="9" customWidth="1"/>
    <col min="9744" max="9747" width="25" style="9" customWidth="1"/>
    <col min="9748" max="9748" width="24.42578125" style="9" customWidth="1"/>
    <col min="9749" max="9759" width="25" style="9" customWidth="1"/>
    <col min="9760" max="9760" width="25.42578125" style="9" customWidth="1"/>
    <col min="9761" max="9761" width="26.28515625" style="9" customWidth="1"/>
    <col min="9762" max="9928" width="9.140625" style="9" customWidth="1"/>
    <col min="9929" max="9929" width="13" style="9" customWidth="1"/>
    <col min="9930" max="9930" width="88.28515625" style="9" customWidth="1"/>
    <col min="9931" max="9931" width="27.140625" style="9" customWidth="1"/>
    <col min="9932" max="9932" width="74.140625" style="9" customWidth="1"/>
    <col min="9933" max="9933" width="38.140625" style="9" customWidth="1"/>
    <col min="9934" max="9935" width="9" style="9" customWidth="1"/>
    <col min="9936" max="9936" width="23" style="9" customWidth="1"/>
    <col min="9937" max="9945" width="20.85546875" style="9" bestFit="1" customWidth="1"/>
    <col min="9946" max="9946" width="18.42578125" style="9" bestFit="1" customWidth="1"/>
    <col min="9947" max="9947" width="20.85546875" style="9" bestFit="1" customWidth="1"/>
    <col min="9948" max="9957" width="18.42578125" style="9" bestFit="1" customWidth="1"/>
    <col min="9958" max="9974" width="16.5703125" style="9" bestFit="1" customWidth="1"/>
    <col min="9975" max="9975" width="22.42578125" style="9" bestFit="1" customWidth="1"/>
    <col min="9976" max="9976" width="33" style="9" customWidth="1"/>
    <col min="9977" max="9991" width="14.28515625" style="9"/>
    <col min="9992" max="9992" width="11" style="9" customWidth="1"/>
    <col min="9993" max="9993" width="85.85546875" style="9" customWidth="1"/>
    <col min="9994" max="9994" width="31.28515625" style="9" customWidth="1"/>
    <col min="9995" max="9996" width="11.28515625" style="9" customWidth="1"/>
    <col min="9997" max="9997" width="22" style="9" customWidth="1"/>
    <col min="9998" max="9998" width="36.28515625" style="9" customWidth="1"/>
    <col min="9999" max="9999" width="26.7109375" style="9" customWidth="1"/>
    <col min="10000" max="10003" width="25" style="9" customWidth="1"/>
    <col min="10004" max="10004" width="24.42578125" style="9" customWidth="1"/>
    <col min="10005" max="10015" width="25" style="9" customWidth="1"/>
    <col min="10016" max="10016" width="25.42578125" style="9" customWidth="1"/>
    <col min="10017" max="10017" width="26.28515625" style="9" customWidth="1"/>
    <col min="10018" max="10184" width="9.140625" style="9" customWidth="1"/>
    <col min="10185" max="10185" width="13" style="9" customWidth="1"/>
    <col min="10186" max="10186" width="88.28515625" style="9" customWidth="1"/>
    <col min="10187" max="10187" width="27.140625" style="9" customWidth="1"/>
    <col min="10188" max="10188" width="74.140625" style="9" customWidth="1"/>
    <col min="10189" max="10189" width="38.140625" style="9" customWidth="1"/>
    <col min="10190" max="10191" width="9" style="9" customWidth="1"/>
    <col min="10192" max="10192" width="23" style="9" customWidth="1"/>
    <col min="10193" max="10201" width="20.85546875" style="9" bestFit="1" customWidth="1"/>
    <col min="10202" max="10202" width="18.42578125" style="9" bestFit="1" customWidth="1"/>
    <col min="10203" max="10203" width="20.85546875" style="9" bestFit="1" customWidth="1"/>
    <col min="10204" max="10213" width="18.42578125" style="9" bestFit="1" customWidth="1"/>
    <col min="10214" max="10230" width="16.5703125" style="9" bestFit="1" customWidth="1"/>
    <col min="10231" max="10231" width="22.42578125" style="9" bestFit="1" customWidth="1"/>
    <col min="10232" max="10232" width="33" style="9" customWidth="1"/>
    <col min="10233" max="10247" width="14.28515625" style="9"/>
    <col min="10248" max="10248" width="11" style="9" customWidth="1"/>
    <col min="10249" max="10249" width="85.85546875" style="9" customWidth="1"/>
    <col min="10250" max="10250" width="31.28515625" style="9" customWidth="1"/>
    <col min="10251" max="10252" width="11.28515625" style="9" customWidth="1"/>
    <col min="10253" max="10253" width="22" style="9" customWidth="1"/>
    <col min="10254" max="10254" width="36.28515625" style="9" customWidth="1"/>
    <col min="10255" max="10255" width="26.7109375" style="9" customWidth="1"/>
    <col min="10256" max="10259" width="25" style="9" customWidth="1"/>
    <col min="10260" max="10260" width="24.42578125" style="9" customWidth="1"/>
    <col min="10261" max="10271" width="25" style="9" customWidth="1"/>
    <col min="10272" max="10272" width="25.42578125" style="9" customWidth="1"/>
    <col min="10273" max="10273" width="26.28515625" style="9" customWidth="1"/>
    <col min="10274" max="10440" width="9.140625" style="9" customWidth="1"/>
    <col min="10441" max="10441" width="13" style="9" customWidth="1"/>
    <col min="10442" max="10442" width="88.28515625" style="9" customWidth="1"/>
    <col min="10443" max="10443" width="27.140625" style="9" customWidth="1"/>
    <col min="10444" max="10444" width="74.140625" style="9" customWidth="1"/>
    <col min="10445" max="10445" width="38.140625" style="9" customWidth="1"/>
    <col min="10446" max="10447" width="9" style="9" customWidth="1"/>
    <col min="10448" max="10448" width="23" style="9" customWidth="1"/>
    <col min="10449" max="10457" width="20.85546875" style="9" bestFit="1" customWidth="1"/>
    <col min="10458" max="10458" width="18.42578125" style="9" bestFit="1" customWidth="1"/>
    <col min="10459" max="10459" width="20.85546875" style="9" bestFit="1" customWidth="1"/>
    <col min="10460" max="10469" width="18.42578125" style="9" bestFit="1" customWidth="1"/>
    <col min="10470" max="10486" width="16.5703125" style="9" bestFit="1" customWidth="1"/>
    <col min="10487" max="10487" width="22.42578125" style="9" bestFit="1" customWidth="1"/>
    <col min="10488" max="10488" width="33" style="9" customWidth="1"/>
    <col min="10489" max="10503" width="14.28515625" style="9"/>
    <col min="10504" max="10504" width="11" style="9" customWidth="1"/>
    <col min="10505" max="10505" width="85.85546875" style="9" customWidth="1"/>
    <col min="10506" max="10506" width="31.28515625" style="9" customWidth="1"/>
    <col min="10507" max="10508" width="11.28515625" style="9" customWidth="1"/>
    <col min="10509" max="10509" width="22" style="9" customWidth="1"/>
    <col min="10510" max="10510" width="36.28515625" style="9" customWidth="1"/>
    <col min="10511" max="10511" width="26.7109375" style="9" customWidth="1"/>
    <col min="10512" max="10515" width="25" style="9" customWidth="1"/>
    <col min="10516" max="10516" width="24.42578125" style="9" customWidth="1"/>
    <col min="10517" max="10527" width="25" style="9" customWidth="1"/>
    <col min="10528" max="10528" width="25.42578125" style="9" customWidth="1"/>
    <col min="10529" max="10529" width="26.28515625" style="9" customWidth="1"/>
    <col min="10530" max="10696" width="9.140625" style="9" customWidth="1"/>
    <col min="10697" max="10697" width="13" style="9" customWidth="1"/>
    <col min="10698" max="10698" width="88.28515625" style="9" customWidth="1"/>
    <col min="10699" max="10699" width="27.140625" style="9" customWidth="1"/>
    <col min="10700" max="10700" width="74.140625" style="9" customWidth="1"/>
    <col min="10701" max="10701" width="38.140625" style="9" customWidth="1"/>
    <col min="10702" max="10703" width="9" style="9" customWidth="1"/>
    <col min="10704" max="10704" width="23" style="9" customWidth="1"/>
    <col min="10705" max="10713" width="20.85546875" style="9" bestFit="1" customWidth="1"/>
    <col min="10714" max="10714" width="18.42578125" style="9" bestFit="1" customWidth="1"/>
    <col min="10715" max="10715" width="20.85546875" style="9" bestFit="1" customWidth="1"/>
    <col min="10716" max="10725" width="18.42578125" style="9" bestFit="1" customWidth="1"/>
    <col min="10726" max="10742" width="16.5703125" style="9" bestFit="1" customWidth="1"/>
    <col min="10743" max="10743" width="22.42578125" style="9" bestFit="1" customWidth="1"/>
    <col min="10744" max="10744" width="33" style="9" customWidth="1"/>
    <col min="10745" max="10759" width="14.28515625" style="9"/>
    <col min="10760" max="10760" width="11" style="9" customWidth="1"/>
    <col min="10761" max="10761" width="85.85546875" style="9" customWidth="1"/>
    <col min="10762" max="10762" width="31.28515625" style="9" customWidth="1"/>
    <col min="10763" max="10764" width="11.28515625" style="9" customWidth="1"/>
    <col min="10765" max="10765" width="22" style="9" customWidth="1"/>
    <col min="10766" max="10766" width="36.28515625" style="9" customWidth="1"/>
    <col min="10767" max="10767" width="26.7109375" style="9" customWidth="1"/>
    <col min="10768" max="10771" width="25" style="9" customWidth="1"/>
    <col min="10772" max="10772" width="24.42578125" style="9" customWidth="1"/>
    <col min="10773" max="10783" width="25" style="9" customWidth="1"/>
    <col min="10784" max="10784" width="25.42578125" style="9" customWidth="1"/>
    <col min="10785" max="10785" width="26.28515625" style="9" customWidth="1"/>
    <col min="10786" max="10952" width="9.140625" style="9" customWidth="1"/>
    <col min="10953" max="10953" width="13" style="9" customWidth="1"/>
    <col min="10954" max="10954" width="88.28515625" style="9" customWidth="1"/>
    <col min="10955" max="10955" width="27.140625" style="9" customWidth="1"/>
    <col min="10956" max="10956" width="74.140625" style="9" customWidth="1"/>
    <col min="10957" max="10957" width="38.140625" style="9" customWidth="1"/>
    <col min="10958" max="10959" width="9" style="9" customWidth="1"/>
    <col min="10960" max="10960" width="23" style="9" customWidth="1"/>
    <col min="10961" max="10969" width="20.85546875" style="9" bestFit="1" customWidth="1"/>
    <col min="10970" max="10970" width="18.42578125" style="9" bestFit="1" customWidth="1"/>
    <col min="10971" max="10971" width="20.85546875" style="9" bestFit="1" customWidth="1"/>
    <col min="10972" max="10981" width="18.42578125" style="9" bestFit="1" customWidth="1"/>
    <col min="10982" max="10998" width="16.5703125" style="9" bestFit="1" customWidth="1"/>
    <col min="10999" max="10999" width="22.42578125" style="9" bestFit="1" customWidth="1"/>
    <col min="11000" max="11000" width="33" style="9" customWidth="1"/>
    <col min="11001" max="11015" width="14.28515625" style="9"/>
    <col min="11016" max="11016" width="11" style="9" customWidth="1"/>
    <col min="11017" max="11017" width="85.85546875" style="9" customWidth="1"/>
    <col min="11018" max="11018" width="31.28515625" style="9" customWidth="1"/>
    <col min="11019" max="11020" width="11.28515625" style="9" customWidth="1"/>
    <col min="11021" max="11021" width="22" style="9" customWidth="1"/>
    <col min="11022" max="11022" width="36.28515625" style="9" customWidth="1"/>
    <col min="11023" max="11023" width="26.7109375" style="9" customWidth="1"/>
    <col min="11024" max="11027" width="25" style="9" customWidth="1"/>
    <col min="11028" max="11028" width="24.42578125" style="9" customWidth="1"/>
    <col min="11029" max="11039" width="25" style="9" customWidth="1"/>
    <col min="11040" max="11040" width="25.42578125" style="9" customWidth="1"/>
    <col min="11041" max="11041" width="26.28515625" style="9" customWidth="1"/>
    <col min="11042" max="11208" width="9.140625" style="9" customWidth="1"/>
    <col min="11209" max="11209" width="13" style="9" customWidth="1"/>
    <col min="11210" max="11210" width="88.28515625" style="9" customWidth="1"/>
    <col min="11211" max="11211" width="27.140625" style="9" customWidth="1"/>
    <col min="11212" max="11212" width="74.140625" style="9" customWidth="1"/>
    <col min="11213" max="11213" width="38.140625" style="9" customWidth="1"/>
    <col min="11214" max="11215" width="9" style="9" customWidth="1"/>
    <col min="11216" max="11216" width="23" style="9" customWidth="1"/>
    <col min="11217" max="11225" width="20.85546875" style="9" bestFit="1" customWidth="1"/>
    <col min="11226" max="11226" width="18.42578125" style="9" bestFit="1" customWidth="1"/>
    <col min="11227" max="11227" width="20.85546875" style="9" bestFit="1" customWidth="1"/>
    <col min="11228" max="11237" width="18.42578125" style="9" bestFit="1" customWidth="1"/>
    <col min="11238" max="11254" width="16.5703125" style="9" bestFit="1" customWidth="1"/>
    <col min="11255" max="11255" width="22.42578125" style="9" bestFit="1" customWidth="1"/>
    <col min="11256" max="11256" width="33" style="9" customWidth="1"/>
    <col min="11257" max="11271" width="14.28515625" style="9"/>
    <col min="11272" max="11272" width="11" style="9" customWidth="1"/>
    <col min="11273" max="11273" width="85.85546875" style="9" customWidth="1"/>
    <col min="11274" max="11274" width="31.28515625" style="9" customWidth="1"/>
    <col min="11275" max="11276" width="11.28515625" style="9" customWidth="1"/>
    <col min="11277" max="11277" width="22" style="9" customWidth="1"/>
    <col min="11278" max="11278" width="36.28515625" style="9" customWidth="1"/>
    <col min="11279" max="11279" width="26.7109375" style="9" customWidth="1"/>
    <col min="11280" max="11283" width="25" style="9" customWidth="1"/>
    <col min="11284" max="11284" width="24.42578125" style="9" customWidth="1"/>
    <col min="11285" max="11295" width="25" style="9" customWidth="1"/>
    <col min="11296" max="11296" width="25.42578125" style="9" customWidth="1"/>
    <col min="11297" max="11297" width="26.28515625" style="9" customWidth="1"/>
    <col min="11298" max="11464" width="9.140625" style="9" customWidth="1"/>
    <col min="11465" max="11465" width="13" style="9" customWidth="1"/>
    <col min="11466" max="11466" width="88.28515625" style="9" customWidth="1"/>
    <col min="11467" max="11467" width="27.140625" style="9" customWidth="1"/>
    <col min="11468" max="11468" width="74.140625" style="9" customWidth="1"/>
    <col min="11469" max="11469" width="38.140625" style="9" customWidth="1"/>
    <col min="11470" max="11471" width="9" style="9" customWidth="1"/>
    <col min="11472" max="11472" width="23" style="9" customWidth="1"/>
    <col min="11473" max="11481" width="20.85546875" style="9" bestFit="1" customWidth="1"/>
    <col min="11482" max="11482" width="18.42578125" style="9" bestFit="1" customWidth="1"/>
    <col min="11483" max="11483" width="20.85546875" style="9" bestFit="1" customWidth="1"/>
    <col min="11484" max="11493" width="18.42578125" style="9" bestFit="1" customWidth="1"/>
    <col min="11494" max="11510" width="16.5703125" style="9" bestFit="1" customWidth="1"/>
    <col min="11511" max="11511" width="22.42578125" style="9" bestFit="1" customWidth="1"/>
    <col min="11512" max="11512" width="33" style="9" customWidth="1"/>
    <col min="11513" max="11527" width="14.28515625" style="9"/>
    <col min="11528" max="11528" width="11" style="9" customWidth="1"/>
    <col min="11529" max="11529" width="85.85546875" style="9" customWidth="1"/>
    <col min="11530" max="11530" width="31.28515625" style="9" customWidth="1"/>
    <col min="11531" max="11532" width="11.28515625" style="9" customWidth="1"/>
    <col min="11533" max="11533" width="22" style="9" customWidth="1"/>
    <col min="11534" max="11534" width="36.28515625" style="9" customWidth="1"/>
    <col min="11535" max="11535" width="26.7109375" style="9" customWidth="1"/>
    <col min="11536" max="11539" width="25" style="9" customWidth="1"/>
    <col min="11540" max="11540" width="24.42578125" style="9" customWidth="1"/>
    <col min="11541" max="11551" width="25" style="9" customWidth="1"/>
    <col min="11552" max="11552" width="25.42578125" style="9" customWidth="1"/>
    <col min="11553" max="11553" width="26.28515625" style="9" customWidth="1"/>
    <col min="11554" max="11720" width="9.140625" style="9" customWidth="1"/>
    <col min="11721" max="11721" width="13" style="9" customWidth="1"/>
    <col min="11722" max="11722" width="88.28515625" style="9" customWidth="1"/>
    <col min="11723" max="11723" width="27.140625" style="9" customWidth="1"/>
    <col min="11724" max="11724" width="74.140625" style="9" customWidth="1"/>
    <col min="11725" max="11725" width="38.140625" style="9" customWidth="1"/>
    <col min="11726" max="11727" width="9" style="9" customWidth="1"/>
    <col min="11728" max="11728" width="23" style="9" customWidth="1"/>
    <col min="11729" max="11737" width="20.85546875" style="9" bestFit="1" customWidth="1"/>
    <col min="11738" max="11738" width="18.42578125" style="9" bestFit="1" customWidth="1"/>
    <col min="11739" max="11739" width="20.85546875" style="9" bestFit="1" customWidth="1"/>
    <col min="11740" max="11749" width="18.42578125" style="9" bestFit="1" customWidth="1"/>
    <col min="11750" max="11766" width="16.5703125" style="9" bestFit="1" customWidth="1"/>
    <col min="11767" max="11767" width="22.42578125" style="9" bestFit="1" customWidth="1"/>
    <col min="11768" max="11768" width="33" style="9" customWidth="1"/>
    <col min="11769" max="11783" width="14.28515625" style="9"/>
    <col min="11784" max="11784" width="11" style="9" customWidth="1"/>
    <col min="11785" max="11785" width="85.85546875" style="9" customWidth="1"/>
    <col min="11786" max="11786" width="31.28515625" style="9" customWidth="1"/>
    <col min="11787" max="11788" width="11.28515625" style="9" customWidth="1"/>
    <col min="11789" max="11789" width="22" style="9" customWidth="1"/>
    <col min="11790" max="11790" width="36.28515625" style="9" customWidth="1"/>
    <col min="11791" max="11791" width="26.7109375" style="9" customWidth="1"/>
    <col min="11792" max="11795" width="25" style="9" customWidth="1"/>
    <col min="11796" max="11796" width="24.42578125" style="9" customWidth="1"/>
    <col min="11797" max="11807" width="25" style="9" customWidth="1"/>
    <col min="11808" max="11808" width="25.42578125" style="9" customWidth="1"/>
    <col min="11809" max="11809" width="26.28515625" style="9" customWidth="1"/>
    <col min="11810" max="11976" width="9.140625" style="9" customWidth="1"/>
    <col min="11977" max="11977" width="13" style="9" customWidth="1"/>
    <col min="11978" max="11978" width="88.28515625" style="9" customWidth="1"/>
    <col min="11979" max="11979" width="27.140625" style="9" customWidth="1"/>
    <col min="11980" max="11980" width="74.140625" style="9" customWidth="1"/>
    <col min="11981" max="11981" width="38.140625" style="9" customWidth="1"/>
    <col min="11982" max="11983" width="9" style="9" customWidth="1"/>
    <col min="11984" max="11984" width="23" style="9" customWidth="1"/>
    <col min="11985" max="11993" width="20.85546875" style="9" bestFit="1" customWidth="1"/>
    <col min="11994" max="11994" width="18.42578125" style="9" bestFit="1" customWidth="1"/>
    <col min="11995" max="11995" width="20.85546875" style="9" bestFit="1" customWidth="1"/>
    <col min="11996" max="12005" width="18.42578125" style="9" bestFit="1" customWidth="1"/>
    <col min="12006" max="12022" width="16.5703125" style="9" bestFit="1" customWidth="1"/>
    <col min="12023" max="12023" width="22.42578125" style="9" bestFit="1" customWidth="1"/>
    <col min="12024" max="12024" width="33" style="9" customWidth="1"/>
    <col min="12025" max="12039" width="14.28515625" style="9"/>
    <col min="12040" max="12040" width="11" style="9" customWidth="1"/>
    <col min="12041" max="12041" width="85.85546875" style="9" customWidth="1"/>
    <col min="12042" max="12042" width="31.28515625" style="9" customWidth="1"/>
    <col min="12043" max="12044" width="11.28515625" style="9" customWidth="1"/>
    <col min="12045" max="12045" width="22" style="9" customWidth="1"/>
    <col min="12046" max="12046" width="36.28515625" style="9" customWidth="1"/>
    <col min="12047" max="12047" width="26.7109375" style="9" customWidth="1"/>
    <col min="12048" max="12051" width="25" style="9" customWidth="1"/>
    <col min="12052" max="12052" width="24.42578125" style="9" customWidth="1"/>
    <col min="12053" max="12063" width="25" style="9" customWidth="1"/>
    <col min="12064" max="12064" width="25.42578125" style="9" customWidth="1"/>
    <col min="12065" max="12065" width="26.28515625" style="9" customWidth="1"/>
    <col min="12066" max="12232" width="9.140625" style="9" customWidth="1"/>
    <col min="12233" max="12233" width="13" style="9" customWidth="1"/>
    <col min="12234" max="12234" width="88.28515625" style="9" customWidth="1"/>
    <col min="12235" max="12235" width="27.140625" style="9" customWidth="1"/>
    <col min="12236" max="12236" width="74.140625" style="9" customWidth="1"/>
    <col min="12237" max="12237" width="38.140625" style="9" customWidth="1"/>
    <col min="12238" max="12239" width="9" style="9" customWidth="1"/>
    <col min="12240" max="12240" width="23" style="9" customWidth="1"/>
    <col min="12241" max="12249" width="20.85546875" style="9" bestFit="1" customWidth="1"/>
    <col min="12250" max="12250" width="18.42578125" style="9" bestFit="1" customWidth="1"/>
    <col min="12251" max="12251" width="20.85546875" style="9" bestFit="1" customWidth="1"/>
    <col min="12252" max="12261" width="18.42578125" style="9" bestFit="1" customWidth="1"/>
    <col min="12262" max="12278" width="16.5703125" style="9" bestFit="1" customWidth="1"/>
    <col min="12279" max="12279" width="22.42578125" style="9" bestFit="1" customWidth="1"/>
    <col min="12280" max="12280" width="33" style="9" customWidth="1"/>
    <col min="12281" max="12295" width="14.28515625" style="9"/>
    <col min="12296" max="12296" width="11" style="9" customWidth="1"/>
    <col min="12297" max="12297" width="85.85546875" style="9" customWidth="1"/>
    <col min="12298" max="12298" width="31.28515625" style="9" customWidth="1"/>
    <col min="12299" max="12300" width="11.28515625" style="9" customWidth="1"/>
    <col min="12301" max="12301" width="22" style="9" customWidth="1"/>
    <col min="12302" max="12302" width="36.28515625" style="9" customWidth="1"/>
    <col min="12303" max="12303" width="26.7109375" style="9" customWidth="1"/>
    <col min="12304" max="12307" width="25" style="9" customWidth="1"/>
    <col min="12308" max="12308" width="24.42578125" style="9" customWidth="1"/>
    <col min="12309" max="12319" width="25" style="9" customWidth="1"/>
    <col min="12320" max="12320" width="25.42578125" style="9" customWidth="1"/>
    <col min="12321" max="12321" width="26.28515625" style="9" customWidth="1"/>
    <col min="12322" max="12488" width="9.140625" style="9" customWidth="1"/>
    <col min="12489" max="12489" width="13" style="9" customWidth="1"/>
    <col min="12490" max="12490" width="88.28515625" style="9" customWidth="1"/>
    <col min="12491" max="12491" width="27.140625" style="9" customWidth="1"/>
    <col min="12492" max="12492" width="74.140625" style="9" customWidth="1"/>
    <col min="12493" max="12493" width="38.140625" style="9" customWidth="1"/>
    <col min="12494" max="12495" width="9" style="9" customWidth="1"/>
    <col min="12496" max="12496" width="23" style="9" customWidth="1"/>
    <col min="12497" max="12505" width="20.85546875" style="9" bestFit="1" customWidth="1"/>
    <col min="12506" max="12506" width="18.42578125" style="9" bestFit="1" customWidth="1"/>
    <col min="12507" max="12507" width="20.85546875" style="9" bestFit="1" customWidth="1"/>
    <col min="12508" max="12517" width="18.42578125" style="9" bestFit="1" customWidth="1"/>
    <col min="12518" max="12534" width="16.5703125" style="9" bestFit="1" customWidth="1"/>
    <col min="12535" max="12535" width="22.42578125" style="9" bestFit="1" customWidth="1"/>
    <col min="12536" max="12536" width="33" style="9" customWidth="1"/>
    <col min="12537" max="12551" width="14.28515625" style="9"/>
    <col min="12552" max="12552" width="11" style="9" customWidth="1"/>
    <col min="12553" max="12553" width="85.85546875" style="9" customWidth="1"/>
    <col min="12554" max="12554" width="31.28515625" style="9" customWidth="1"/>
    <col min="12555" max="12556" width="11.28515625" style="9" customWidth="1"/>
    <col min="12557" max="12557" width="22" style="9" customWidth="1"/>
    <col min="12558" max="12558" width="36.28515625" style="9" customWidth="1"/>
    <col min="12559" max="12559" width="26.7109375" style="9" customWidth="1"/>
    <col min="12560" max="12563" width="25" style="9" customWidth="1"/>
    <col min="12564" max="12564" width="24.42578125" style="9" customWidth="1"/>
    <col min="12565" max="12575" width="25" style="9" customWidth="1"/>
    <col min="12576" max="12576" width="25.42578125" style="9" customWidth="1"/>
    <col min="12577" max="12577" width="26.28515625" style="9" customWidth="1"/>
    <col min="12578" max="12744" width="9.140625" style="9" customWidth="1"/>
    <col min="12745" max="12745" width="13" style="9" customWidth="1"/>
    <col min="12746" max="12746" width="88.28515625" style="9" customWidth="1"/>
    <col min="12747" max="12747" width="27.140625" style="9" customWidth="1"/>
    <col min="12748" max="12748" width="74.140625" style="9" customWidth="1"/>
    <col min="12749" max="12749" width="38.140625" style="9" customWidth="1"/>
    <col min="12750" max="12751" width="9" style="9" customWidth="1"/>
    <col min="12752" max="12752" width="23" style="9" customWidth="1"/>
    <col min="12753" max="12761" width="20.85546875" style="9" bestFit="1" customWidth="1"/>
    <col min="12762" max="12762" width="18.42578125" style="9" bestFit="1" customWidth="1"/>
    <col min="12763" max="12763" width="20.85546875" style="9" bestFit="1" customWidth="1"/>
    <col min="12764" max="12773" width="18.42578125" style="9" bestFit="1" customWidth="1"/>
    <col min="12774" max="12790" width="16.5703125" style="9" bestFit="1" customWidth="1"/>
    <col min="12791" max="12791" width="22.42578125" style="9" bestFit="1" customWidth="1"/>
    <col min="12792" max="12792" width="33" style="9" customWidth="1"/>
    <col min="12793" max="12807" width="14.28515625" style="9"/>
    <col min="12808" max="12808" width="11" style="9" customWidth="1"/>
    <col min="12809" max="12809" width="85.85546875" style="9" customWidth="1"/>
    <col min="12810" max="12810" width="31.28515625" style="9" customWidth="1"/>
    <col min="12811" max="12812" width="11.28515625" style="9" customWidth="1"/>
    <col min="12813" max="12813" width="22" style="9" customWidth="1"/>
    <col min="12814" max="12814" width="36.28515625" style="9" customWidth="1"/>
    <col min="12815" max="12815" width="26.7109375" style="9" customWidth="1"/>
    <col min="12816" max="12819" width="25" style="9" customWidth="1"/>
    <col min="12820" max="12820" width="24.42578125" style="9" customWidth="1"/>
    <col min="12821" max="12831" width="25" style="9" customWidth="1"/>
    <col min="12832" max="12832" width="25.42578125" style="9" customWidth="1"/>
    <col min="12833" max="12833" width="26.28515625" style="9" customWidth="1"/>
    <col min="12834" max="13000" width="9.140625" style="9" customWidth="1"/>
    <col min="13001" max="13001" width="13" style="9" customWidth="1"/>
    <col min="13002" max="13002" width="88.28515625" style="9" customWidth="1"/>
    <col min="13003" max="13003" width="27.140625" style="9" customWidth="1"/>
    <col min="13004" max="13004" width="74.140625" style="9" customWidth="1"/>
    <col min="13005" max="13005" width="38.140625" style="9" customWidth="1"/>
    <col min="13006" max="13007" width="9" style="9" customWidth="1"/>
    <col min="13008" max="13008" width="23" style="9" customWidth="1"/>
    <col min="13009" max="13017" width="20.85546875" style="9" bestFit="1" customWidth="1"/>
    <col min="13018" max="13018" width="18.42578125" style="9" bestFit="1" customWidth="1"/>
    <col min="13019" max="13019" width="20.85546875" style="9" bestFit="1" customWidth="1"/>
    <col min="13020" max="13029" width="18.42578125" style="9" bestFit="1" customWidth="1"/>
    <col min="13030" max="13046" width="16.5703125" style="9" bestFit="1" customWidth="1"/>
    <col min="13047" max="13047" width="22.42578125" style="9" bestFit="1" customWidth="1"/>
    <col min="13048" max="13048" width="33" style="9" customWidth="1"/>
    <col min="13049" max="13063" width="14.28515625" style="9"/>
    <col min="13064" max="13064" width="11" style="9" customWidth="1"/>
    <col min="13065" max="13065" width="85.85546875" style="9" customWidth="1"/>
    <col min="13066" max="13066" width="31.28515625" style="9" customWidth="1"/>
    <col min="13067" max="13068" width="11.28515625" style="9" customWidth="1"/>
    <col min="13069" max="13069" width="22" style="9" customWidth="1"/>
    <col min="13070" max="13070" width="36.28515625" style="9" customWidth="1"/>
    <col min="13071" max="13071" width="26.7109375" style="9" customWidth="1"/>
    <col min="13072" max="13075" width="25" style="9" customWidth="1"/>
    <col min="13076" max="13076" width="24.42578125" style="9" customWidth="1"/>
    <col min="13077" max="13087" width="25" style="9" customWidth="1"/>
    <col min="13088" max="13088" width="25.42578125" style="9" customWidth="1"/>
    <col min="13089" max="13089" width="26.28515625" style="9" customWidth="1"/>
    <col min="13090" max="13256" width="9.140625" style="9" customWidth="1"/>
    <col min="13257" max="13257" width="13" style="9" customWidth="1"/>
    <col min="13258" max="13258" width="88.28515625" style="9" customWidth="1"/>
    <col min="13259" max="13259" width="27.140625" style="9" customWidth="1"/>
    <col min="13260" max="13260" width="74.140625" style="9" customWidth="1"/>
    <col min="13261" max="13261" width="38.140625" style="9" customWidth="1"/>
    <col min="13262" max="13263" width="9" style="9" customWidth="1"/>
    <col min="13264" max="13264" width="23" style="9" customWidth="1"/>
    <col min="13265" max="13273" width="20.85546875" style="9" bestFit="1" customWidth="1"/>
    <col min="13274" max="13274" width="18.42578125" style="9" bestFit="1" customWidth="1"/>
    <col min="13275" max="13275" width="20.85546875" style="9" bestFit="1" customWidth="1"/>
    <col min="13276" max="13285" width="18.42578125" style="9" bestFit="1" customWidth="1"/>
    <col min="13286" max="13302" width="16.5703125" style="9" bestFit="1" customWidth="1"/>
    <col min="13303" max="13303" width="22.42578125" style="9" bestFit="1" customWidth="1"/>
    <col min="13304" max="13304" width="33" style="9" customWidth="1"/>
    <col min="13305" max="13319" width="14.28515625" style="9"/>
    <col min="13320" max="13320" width="11" style="9" customWidth="1"/>
    <col min="13321" max="13321" width="85.85546875" style="9" customWidth="1"/>
    <col min="13322" max="13322" width="31.28515625" style="9" customWidth="1"/>
    <col min="13323" max="13324" width="11.28515625" style="9" customWidth="1"/>
    <col min="13325" max="13325" width="22" style="9" customWidth="1"/>
    <col min="13326" max="13326" width="36.28515625" style="9" customWidth="1"/>
    <col min="13327" max="13327" width="26.7109375" style="9" customWidth="1"/>
    <col min="13328" max="13331" width="25" style="9" customWidth="1"/>
    <col min="13332" max="13332" width="24.42578125" style="9" customWidth="1"/>
    <col min="13333" max="13343" width="25" style="9" customWidth="1"/>
    <col min="13344" max="13344" width="25.42578125" style="9" customWidth="1"/>
    <col min="13345" max="13345" width="26.28515625" style="9" customWidth="1"/>
    <col min="13346" max="13512" width="9.140625" style="9" customWidth="1"/>
    <col min="13513" max="13513" width="13" style="9" customWidth="1"/>
    <col min="13514" max="13514" width="88.28515625" style="9" customWidth="1"/>
    <col min="13515" max="13515" width="27.140625" style="9" customWidth="1"/>
    <col min="13516" max="13516" width="74.140625" style="9" customWidth="1"/>
    <col min="13517" max="13517" width="38.140625" style="9" customWidth="1"/>
    <col min="13518" max="13519" width="9" style="9" customWidth="1"/>
    <col min="13520" max="13520" width="23" style="9" customWidth="1"/>
    <col min="13521" max="13529" width="20.85546875" style="9" bestFit="1" customWidth="1"/>
    <col min="13530" max="13530" width="18.42578125" style="9" bestFit="1" customWidth="1"/>
    <col min="13531" max="13531" width="20.85546875" style="9" bestFit="1" customWidth="1"/>
    <col min="13532" max="13541" width="18.42578125" style="9" bestFit="1" customWidth="1"/>
    <col min="13542" max="13558" width="16.5703125" style="9" bestFit="1" customWidth="1"/>
    <col min="13559" max="13559" width="22.42578125" style="9" bestFit="1" customWidth="1"/>
    <col min="13560" max="13560" width="33" style="9" customWidth="1"/>
    <col min="13561" max="13575" width="14.28515625" style="9"/>
    <col min="13576" max="13576" width="11" style="9" customWidth="1"/>
    <col min="13577" max="13577" width="85.85546875" style="9" customWidth="1"/>
    <col min="13578" max="13578" width="31.28515625" style="9" customWidth="1"/>
    <col min="13579" max="13580" width="11.28515625" style="9" customWidth="1"/>
    <col min="13581" max="13581" width="22" style="9" customWidth="1"/>
    <col min="13582" max="13582" width="36.28515625" style="9" customWidth="1"/>
    <col min="13583" max="13583" width="26.7109375" style="9" customWidth="1"/>
    <col min="13584" max="13587" width="25" style="9" customWidth="1"/>
    <col min="13588" max="13588" width="24.42578125" style="9" customWidth="1"/>
    <col min="13589" max="13599" width="25" style="9" customWidth="1"/>
    <col min="13600" max="13600" width="25.42578125" style="9" customWidth="1"/>
    <col min="13601" max="13601" width="26.28515625" style="9" customWidth="1"/>
    <col min="13602" max="13768" width="9.140625" style="9" customWidth="1"/>
    <col min="13769" max="13769" width="13" style="9" customWidth="1"/>
    <col min="13770" max="13770" width="88.28515625" style="9" customWidth="1"/>
    <col min="13771" max="13771" width="27.140625" style="9" customWidth="1"/>
    <col min="13772" max="13772" width="74.140625" style="9" customWidth="1"/>
    <col min="13773" max="13773" width="38.140625" style="9" customWidth="1"/>
    <col min="13774" max="13775" width="9" style="9" customWidth="1"/>
    <col min="13776" max="13776" width="23" style="9" customWidth="1"/>
    <col min="13777" max="13785" width="20.85546875" style="9" bestFit="1" customWidth="1"/>
    <col min="13786" max="13786" width="18.42578125" style="9" bestFit="1" customWidth="1"/>
    <col min="13787" max="13787" width="20.85546875" style="9" bestFit="1" customWidth="1"/>
    <col min="13788" max="13797" width="18.42578125" style="9" bestFit="1" customWidth="1"/>
    <col min="13798" max="13814" width="16.5703125" style="9" bestFit="1" customWidth="1"/>
    <col min="13815" max="13815" width="22.42578125" style="9" bestFit="1" customWidth="1"/>
    <col min="13816" max="13816" width="33" style="9" customWidth="1"/>
    <col min="13817" max="13831" width="14.28515625" style="9"/>
    <col min="13832" max="13832" width="11" style="9" customWidth="1"/>
    <col min="13833" max="13833" width="85.85546875" style="9" customWidth="1"/>
    <col min="13834" max="13834" width="31.28515625" style="9" customWidth="1"/>
    <col min="13835" max="13836" width="11.28515625" style="9" customWidth="1"/>
    <col min="13837" max="13837" width="22" style="9" customWidth="1"/>
    <col min="13838" max="13838" width="36.28515625" style="9" customWidth="1"/>
    <col min="13839" max="13839" width="26.7109375" style="9" customWidth="1"/>
    <col min="13840" max="13843" width="25" style="9" customWidth="1"/>
    <col min="13844" max="13844" width="24.42578125" style="9" customWidth="1"/>
    <col min="13845" max="13855" width="25" style="9" customWidth="1"/>
    <col min="13856" max="13856" width="25.42578125" style="9" customWidth="1"/>
    <col min="13857" max="13857" width="26.28515625" style="9" customWidth="1"/>
    <col min="13858" max="14024" width="9.140625" style="9" customWidth="1"/>
    <col min="14025" max="14025" width="13" style="9" customWidth="1"/>
    <col min="14026" max="14026" width="88.28515625" style="9" customWidth="1"/>
    <col min="14027" max="14027" width="27.140625" style="9" customWidth="1"/>
    <col min="14028" max="14028" width="74.140625" style="9" customWidth="1"/>
    <col min="14029" max="14029" width="38.140625" style="9" customWidth="1"/>
    <col min="14030" max="14031" width="9" style="9" customWidth="1"/>
    <col min="14032" max="14032" width="23" style="9" customWidth="1"/>
    <col min="14033" max="14041" width="20.85546875" style="9" bestFit="1" customWidth="1"/>
    <col min="14042" max="14042" width="18.42578125" style="9" bestFit="1" customWidth="1"/>
    <col min="14043" max="14043" width="20.85546875" style="9" bestFit="1" customWidth="1"/>
    <col min="14044" max="14053" width="18.42578125" style="9" bestFit="1" customWidth="1"/>
    <col min="14054" max="14070" width="16.5703125" style="9" bestFit="1" customWidth="1"/>
    <col min="14071" max="14071" width="22.42578125" style="9" bestFit="1" customWidth="1"/>
    <col min="14072" max="14072" width="33" style="9" customWidth="1"/>
    <col min="14073" max="14087" width="14.28515625" style="9"/>
    <col min="14088" max="14088" width="11" style="9" customWidth="1"/>
    <col min="14089" max="14089" width="85.85546875" style="9" customWidth="1"/>
    <col min="14090" max="14090" width="31.28515625" style="9" customWidth="1"/>
    <col min="14091" max="14092" width="11.28515625" style="9" customWidth="1"/>
    <col min="14093" max="14093" width="22" style="9" customWidth="1"/>
    <col min="14094" max="14094" width="36.28515625" style="9" customWidth="1"/>
    <col min="14095" max="14095" width="26.7109375" style="9" customWidth="1"/>
    <col min="14096" max="14099" width="25" style="9" customWidth="1"/>
    <col min="14100" max="14100" width="24.42578125" style="9" customWidth="1"/>
    <col min="14101" max="14111" width="25" style="9" customWidth="1"/>
    <col min="14112" max="14112" width="25.42578125" style="9" customWidth="1"/>
    <col min="14113" max="14113" width="26.28515625" style="9" customWidth="1"/>
    <col min="14114" max="14280" width="9.140625" style="9" customWidth="1"/>
    <col min="14281" max="14281" width="13" style="9" customWidth="1"/>
    <col min="14282" max="14282" width="88.28515625" style="9" customWidth="1"/>
    <col min="14283" max="14283" width="27.140625" style="9" customWidth="1"/>
    <col min="14284" max="14284" width="74.140625" style="9" customWidth="1"/>
    <col min="14285" max="14285" width="38.140625" style="9" customWidth="1"/>
    <col min="14286" max="14287" width="9" style="9" customWidth="1"/>
    <col min="14288" max="14288" width="23" style="9" customWidth="1"/>
    <col min="14289" max="14297" width="20.85546875" style="9" bestFit="1" customWidth="1"/>
    <col min="14298" max="14298" width="18.42578125" style="9" bestFit="1" customWidth="1"/>
    <col min="14299" max="14299" width="20.85546875" style="9" bestFit="1" customWidth="1"/>
    <col min="14300" max="14309" width="18.42578125" style="9" bestFit="1" customWidth="1"/>
    <col min="14310" max="14326" width="16.5703125" style="9" bestFit="1" customWidth="1"/>
    <col min="14327" max="14327" width="22.42578125" style="9" bestFit="1" customWidth="1"/>
    <col min="14328" max="14328" width="33" style="9" customWidth="1"/>
    <col min="14329" max="14343" width="14.28515625" style="9"/>
    <col min="14344" max="14344" width="11" style="9" customWidth="1"/>
    <col min="14345" max="14345" width="85.85546875" style="9" customWidth="1"/>
    <col min="14346" max="14346" width="31.28515625" style="9" customWidth="1"/>
    <col min="14347" max="14348" width="11.28515625" style="9" customWidth="1"/>
    <col min="14349" max="14349" width="22" style="9" customWidth="1"/>
    <col min="14350" max="14350" width="36.28515625" style="9" customWidth="1"/>
    <col min="14351" max="14351" width="26.7109375" style="9" customWidth="1"/>
    <col min="14352" max="14355" width="25" style="9" customWidth="1"/>
    <col min="14356" max="14356" width="24.42578125" style="9" customWidth="1"/>
    <col min="14357" max="14367" width="25" style="9" customWidth="1"/>
    <col min="14368" max="14368" width="25.42578125" style="9" customWidth="1"/>
    <col min="14369" max="14369" width="26.28515625" style="9" customWidth="1"/>
    <col min="14370" max="14536" width="9.140625" style="9" customWidth="1"/>
    <col min="14537" max="14537" width="13" style="9" customWidth="1"/>
    <col min="14538" max="14538" width="88.28515625" style="9" customWidth="1"/>
    <col min="14539" max="14539" width="27.140625" style="9" customWidth="1"/>
    <col min="14540" max="14540" width="74.140625" style="9" customWidth="1"/>
    <col min="14541" max="14541" width="38.140625" style="9" customWidth="1"/>
    <col min="14542" max="14543" width="9" style="9" customWidth="1"/>
    <col min="14544" max="14544" width="23" style="9" customWidth="1"/>
    <col min="14545" max="14553" width="20.85546875" style="9" bestFit="1" customWidth="1"/>
    <col min="14554" max="14554" width="18.42578125" style="9" bestFit="1" customWidth="1"/>
    <col min="14555" max="14555" width="20.85546875" style="9" bestFit="1" customWidth="1"/>
    <col min="14556" max="14565" width="18.42578125" style="9" bestFit="1" customWidth="1"/>
    <col min="14566" max="14582" width="16.5703125" style="9" bestFit="1" customWidth="1"/>
    <col min="14583" max="14583" width="22.42578125" style="9" bestFit="1" customWidth="1"/>
    <col min="14584" max="14584" width="33" style="9" customWidth="1"/>
    <col min="14585" max="14599" width="14.28515625" style="9"/>
    <col min="14600" max="14600" width="11" style="9" customWidth="1"/>
    <col min="14601" max="14601" width="85.85546875" style="9" customWidth="1"/>
    <col min="14602" max="14602" width="31.28515625" style="9" customWidth="1"/>
    <col min="14603" max="14604" width="11.28515625" style="9" customWidth="1"/>
    <col min="14605" max="14605" width="22" style="9" customWidth="1"/>
    <col min="14606" max="14606" width="36.28515625" style="9" customWidth="1"/>
    <col min="14607" max="14607" width="26.7109375" style="9" customWidth="1"/>
    <col min="14608" max="14611" width="25" style="9" customWidth="1"/>
    <col min="14612" max="14612" width="24.42578125" style="9" customWidth="1"/>
    <col min="14613" max="14623" width="25" style="9" customWidth="1"/>
    <col min="14624" max="14624" width="25.42578125" style="9" customWidth="1"/>
    <col min="14625" max="14625" width="26.28515625" style="9" customWidth="1"/>
    <col min="14626" max="14792" width="9.140625" style="9" customWidth="1"/>
    <col min="14793" max="14793" width="13" style="9" customWidth="1"/>
    <col min="14794" max="14794" width="88.28515625" style="9" customWidth="1"/>
    <col min="14795" max="14795" width="27.140625" style="9" customWidth="1"/>
    <col min="14796" max="14796" width="74.140625" style="9" customWidth="1"/>
    <col min="14797" max="14797" width="38.140625" style="9" customWidth="1"/>
    <col min="14798" max="14799" width="9" style="9" customWidth="1"/>
    <col min="14800" max="14800" width="23" style="9" customWidth="1"/>
    <col min="14801" max="14809" width="20.85546875" style="9" bestFit="1" customWidth="1"/>
    <col min="14810" max="14810" width="18.42578125" style="9" bestFit="1" customWidth="1"/>
    <col min="14811" max="14811" width="20.85546875" style="9" bestFit="1" customWidth="1"/>
    <col min="14812" max="14821" width="18.42578125" style="9" bestFit="1" customWidth="1"/>
    <col min="14822" max="14838" width="16.5703125" style="9" bestFit="1" customWidth="1"/>
    <col min="14839" max="14839" width="22.42578125" style="9" bestFit="1" customWidth="1"/>
    <col min="14840" max="14840" width="33" style="9" customWidth="1"/>
    <col min="14841" max="14855" width="14.28515625" style="9"/>
    <col min="14856" max="14856" width="11" style="9" customWidth="1"/>
    <col min="14857" max="14857" width="85.85546875" style="9" customWidth="1"/>
    <col min="14858" max="14858" width="31.28515625" style="9" customWidth="1"/>
    <col min="14859" max="14860" width="11.28515625" style="9" customWidth="1"/>
    <col min="14861" max="14861" width="22" style="9" customWidth="1"/>
    <col min="14862" max="14862" width="36.28515625" style="9" customWidth="1"/>
    <col min="14863" max="14863" width="26.7109375" style="9" customWidth="1"/>
    <col min="14864" max="14867" width="25" style="9" customWidth="1"/>
    <col min="14868" max="14868" width="24.42578125" style="9" customWidth="1"/>
    <col min="14869" max="14879" width="25" style="9" customWidth="1"/>
    <col min="14880" max="14880" width="25.42578125" style="9" customWidth="1"/>
    <col min="14881" max="14881" width="26.28515625" style="9" customWidth="1"/>
    <col min="14882" max="15048" width="9.140625" style="9" customWidth="1"/>
    <col min="15049" max="15049" width="13" style="9" customWidth="1"/>
    <col min="15050" max="15050" width="88.28515625" style="9" customWidth="1"/>
    <col min="15051" max="15051" width="27.140625" style="9" customWidth="1"/>
    <col min="15052" max="15052" width="74.140625" style="9" customWidth="1"/>
    <col min="15053" max="15053" width="38.140625" style="9" customWidth="1"/>
    <col min="15054" max="15055" width="9" style="9" customWidth="1"/>
    <col min="15056" max="15056" width="23" style="9" customWidth="1"/>
    <col min="15057" max="15065" width="20.85546875" style="9" bestFit="1" customWidth="1"/>
    <col min="15066" max="15066" width="18.42578125" style="9" bestFit="1" customWidth="1"/>
    <col min="15067" max="15067" width="20.85546875" style="9" bestFit="1" customWidth="1"/>
    <col min="15068" max="15077" width="18.42578125" style="9" bestFit="1" customWidth="1"/>
    <col min="15078" max="15094" width="16.5703125" style="9" bestFit="1" customWidth="1"/>
    <col min="15095" max="15095" width="22.42578125" style="9" bestFit="1" customWidth="1"/>
    <col min="15096" max="15096" width="33" style="9" customWidth="1"/>
    <col min="15097" max="15111" width="14.28515625" style="9"/>
    <col min="15112" max="15112" width="11" style="9" customWidth="1"/>
    <col min="15113" max="15113" width="85.85546875" style="9" customWidth="1"/>
    <col min="15114" max="15114" width="31.28515625" style="9" customWidth="1"/>
    <col min="15115" max="15116" width="11.28515625" style="9" customWidth="1"/>
    <col min="15117" max="15117" width="22" style="9" customWidth="1"/>
    <col min="15118" max="15118" width="36.28515625" style="9" customWidth="1"/>
    <col min="15119" max="15119" width="26.7109375" style="9" customWidth="1"/>
    <col min="15120" max="15123" width="25" style="9" customWidth="1"/>
    <col min="15124" max="15124" width="24.42578125" style="9" customWidth="1"/>
    <col min="15125" max="15135" width="25" style="9" customWidth="1"/>
    <col min="15136" max="15136" width="25.42578125" style="9" customWidth="1"/>
    <col min="15137" max="15137" width="26.28515625" style="9" customWidth="1"/>
    <col min="15138" max="15304" width="9.140625" style="9" customWidth="1"/>
    <col min="15305" max="15305" width="13" style="9" customWidth="1"/>
    <col min="15306" max="15306" width="88.28515625" style="9" customWidth="1"/>
    <col min="15307" max="15307" width="27.140625" style="9" customWidth="1"/>
    <col min="15308" max="15308" width="74.140625" style="9" customWidth="1"/>
    <col min="15309" max="15309" width="38.140625" style="9" customWidth="1"/>
    <col min="15310" max="15311" width="9" style="9" customWidth="1"/>
    <col min="15312" max="15312" width="23" style="9" customWidth="1"/>
    <col min="15313" max="15321" width="20.85546875" style="9" bestFit="1" customWidth="1"/>
    <col min="15322" max="15322" width="18.42578125" style="9" bestFit="1" customWidth="1"/>
    <col min="15323" max="15323" width="20.85546875" style="9" bestFit="1" customWidth="1"/>
    <col min="15324" max="15333" width="18.42578125" style="9" bestFit="1" customWidth="1"/>
    <col min="15334" max="15350" width="16.5703125" style="9" bestFit="1" customWidth="1"/>
    <col min="15351" max="15351" width="22.42578125" style="9" bestFit="1" customWidth="1"/>
    <col min="15352" max="15352" width="33" style="9" customWidth="1"/>
    <col min="15353" max="15367" width="14.28515625" style="9"/>
    <col min="15368" max="15368" width="11" style="9" customWidth="1"/>
    <col min="15369" max="15369" width="85.85546875" style="9" customWidth="1"/>
    <col min="15370" max="15370" width="31.28515625" style="9" customWidth="1"/>
    <col min="15371" max="15372" width="11.28515625" style="9" customWidth="1"/>
    <col min="15373" max="15373" width="22" style="9" customWidth="1"/>
    <col min="15374" max="15374" width="36.28515625" style="9" customWidth="1"/>
    <col min="15375" max="15375" width="26.7109375" style="9" customWidth="1"/>
    <col min="15376" max="15379" width="25" style="9" customWidth="1"/>
    <col min="15380" max="15380" width="24.42578125" style="9" customWidth="1"/>
    <col min="15381" max="15391" width="25" style="9" customWidth="1"/>
    <col min="15392" max="15392" width="25.42578125" style="9" customWidth="1"/>
    <col min="15393" max="15393" width="26.28515625" style="9" customWidth="1"/>
    <col min="15394" max="15560" width="9.140625" style="9" customWidth="1"/>
    <col min="15561" max="15561" width="13" style="9" customWidth="1"/>
    <col min="15562" max="15562" width="88.28515625" style="9" customWidth="1"/>
    <col min="15563" max="15563" width="27.140625" style="9" customWidth="1"/>
    <col min="15564" max="15564" width="74.140625" style="9" customWidth="1"/>
    <col min="15565" max="15565" width="38.140625" style="9" customWidth="1"/>
    <col min="15566" max="15567" width="9" style="9" customWidth="1"/>
    <col min="15568" max="15568" width="23" style="9" customWidth="1"/>
    <col min="15569" max="15577" width="20.85546875" style="9" bestFit="1" customWidth="1"/>
    <col min="15578" max="15578" width="18.42578125" style="9" bestFit="1" customWidth="1"/>
    <col min="15579" max="15579" width="20.85546875" style="9" bestFit="1" customWidth="1"/>
    <col min="15580" max="15589" width="18.42578125" style="9" bestFit="1" customWidth="1"/>
    <col min="15590" max="15606" width="16.5703125" style="9" bestFit="1" customWidth="1"/>
    <col min="15607" max="15607" width="22.42578125" style="9" bestFit="1" customWidth="1"/>
    <col min="15608" max="15608" width="33" style="9" customWidth="1"/>
    <col min="15609" max="15623" width="14.28515625" style="9"/>
    <col min="15624" max="15624" width="11" style="9" customWidth="1"/>
    <col min="15625" max="15625" width="85.85546875" style="9" customWidth="1"/>
    <col min="15626" max="15626" width="31.28515625" style="9" customWidth="1"/>
    <col min="15627" max="15628" width="11.28515625" style="9" customWidth="1"/>
    <col min="15629" max="15629" width="22" style="9" customWidth="1"/>
    <col min="15630" max="15630" width="36.28515625" style="9" customWidth="1"/>
    <col min="15631" max="15631" width="26.7109375" style="9" customWidth="1"/>
    <col min="15632" max="15635" width="25" style="9" customWidth="1"/>
    <col min="15636" max="15636" width="24.42578125" style="9" customWidth="1"/>
    <col min="15637" max="15647" width="25" style="9" customWidth="1"/>
    <col min="15648" max="15648" width="25.42578125" style="9" customWidth="1"/>
    <col min="15649" max="15649" width="26.28515625" style="9" customWidth="1"/>
    <col min="15650" max="15816" width="9.140625" style="9" customWidth="1"/>
    <col min="15817" max="15817" width="13" style="9" customWidth="1"/>
    <col min="15818" max="15818" width="88.28515625" style="9" customWidth="1"/>
    <col min="15819" max="15819" width="27.140625" style="9" customWidth="1"/>
    <col min="15820" max="15820" width="74.140625" style="9" customWidth="1"/>
    <col min="15821" max="15821" width="38.140625" style="9" customWidth="1"/>
    <col min="15822" max="15823" width="9" style="9" customWidth="1"/>
    <col min="15824" max="15824" width="23" style="9" customWidth="1"/>
    <col min="15825" max="15833" width="20.85546875" style="9" bestFit="1" customWidth="1"/>
    <col min="15834" max="15834" width="18.42578125" style="9" bestFit="1" customWidth="1"/>
    <col min="15835" max="15835" width="20.85546875" style="9" bestFit="1" customWidth="1"/>
    <col min="15836" max="15845" width="18.42578125" style="9" bestFit="1" customWidth="1"/>
    <col min="15846" max="15862" width="16.5703125" style="9" bestFit="1" customWidth="1"/>
    <col min="15863" max="15863" width="22.42578125" style="9" bestFit="1" customWidth="1"/>
    <col min="15864" max="15864" width="33" style="9" customWidth="1"/>
    <col min="15865" max="15879" width="14.28515625" style="9"/>
    <col min="15880" max="15880" width="11" style="9" customWidth="1"/>
    <col min="15881" max="15881" width="85.85546875" style="9" customWidth="1"/>
    <col min="15882" max="15882" width="31.28515625" style="9" customWidth="1"/>
    <col min="15883" max="15884" width="11.28515625" style="9" customWidth="1"/>
    <col min="15885" max="15885" width="22" style="9" customWidth="1"/>
    <col min="15886" max="15886" width="36.28515625" style="9" customWidth="1"/>
    <col min="15887" max="15887" width="26.7109375" style="9" customWidth="1"/>
    <col min="15888" max="15891" width="25" style="9" customWidth="1"/>
    <col min="15892" max="15892" width="24.42578125" style="9" customWidth="1"/>
    <col min="15893" max="15903" width="25" style="9" customWidth="1"/>
    <col min="15904" max="15904" width="25.42578125" style="9" customWidth="1"/>
    <col min="15905" max="15905" width="26.28515625" style="9" customWidth="1"/>
    <col min="15906" max="16072" width="9.140625" style="9" customWidth="1"/>
    <col min="16073" max="16073" width="13" style="9" customWidth="1"/>
    <col min="16074" max="16074" width="88.28515625" style="9" customWidth="1"/>
    <col min="16075" max="16075" width="27.140625" style="9" customWidth="1"/>
    <col min="16076" max="16076" width="74.140625" style="9" customWidth="1"/>
    <col min="16077" max="16077" width="38.140625" style="9" customWidth="1"/>
    <col min="16078" max="16079" width="9" style="9" customWidth="1"/>
    <col min="16080" max="16080" width="23" style="9" customWidth="1"/>
    <col min="16081" max="16089" width="20.85546875" style="9" bestFit="1" customWidth="1"/>
    <col min="16090" max="16090" width="18.42578125" style="9" bestFit="1" customWidth="1"/>
    <col min="16091" max="16091" width="20.85546875" style="9" bestFit="1" customWidth="1"/>
    <col min="16092" max="16101" width="18.42578125" style="9" bestFit="1" customWidth="1"/>
    <col min="16102" max="16118" width="16.5703125" style="9" bestFit="1" customWidth="1"/>
    <col min="16119" max="16119" width="22.42578125" style="9" bestFit="1" customWidth="1"/>
    <col min="16120" max="16120" width="33" style="9" customWidth="1"/>
    <col min="16121" max="16135" width="14.28515625" style="9"/>
    <col min="16136" max="16136" width="11" style="9" customWidth="1"/>
    <col min="16137" max="16137" width="85.85546875" style="9" customWidth="1"/>
    <col min="16138" max="16138" width="31.28515625" style="9" customWidth="1"/>
    <col min="16139" max="16140" width="11.28515625" style="9" customWidth="1"/>
    <col min="16141" max="16141" width="22" style="9" customWidth="1"/>
    <col min="16142" max="16142" width="36.28515625" style="9" customWidth="1"/>
    <col min="16143" max="16143" width="26.7109375" style="9" customWidth="1"/>
    <col min="16144" max="16147" width="25" style="9" customWidth="1"/>
    <col min="16148" max="16148" width="24.42578125" style="9" customWidth="1"/>
    <col min="16149" max="16159" width="25" style="9" customWidth="1"/>
    <col min="16160" max="16160" width="25.42578125" style="9" customWidth="1"/>
    <col min="16161" max="16161" width="26.28515625" style="9" customWidth="1"/>
    <col min="16162" max="16328" width="9.140625" style="9" customWidth="1"/>
    <col min="16329" max="16329" width="13" style="9" customWidth="1"/>
    <col min="16330" max="16330" width="88.28515625" style="9" customWidth="1"/>
    <col min="16331" max="16331" width="27.140625" style="9" customWidth="1"/>
    <col min="16332" max="16332" width="74.140625" style="9" customWidth="1"/>
    <col min="16333" max="16333" width="38.140625" style="9" customWidth="1"/>
    <col min="16334" max="16335" width="9" style="9" customWidth="1"/>
    <col min="16336" max="16336" width="23" style="9" customWidth="1"/>
    <col min="16337" max="16345" width="20.85546875" style="9" bestFit="1" customWidth="1"/>
    <col min="16346" max="16346" width="18.42578125" style="9" bestFit="1" customWidth="1"/>
    <col min="16347" max="16347" width="20.85546875" style="9" bestFit="1" customWidth="1"/>
    <col min="16348" max="16357" width="18.42578125" style="9" bestFit="1" customWidth="1"/>
    <col min="16358" max="16373" width="16.5703125" style="9" bestFit="1" customWidth="1"/>
    <col min="16374" max="16384" width="16.5703125" style="9" customWidth="1"/>
  </cols>
  <sheetData>
    <row r="1" spans="1:101" ht="28.5" customHeight="1" x14ac:dyDescent="0.25">
      <c r="G1" s="109"/>
      <c r="H1" s="109"/>
      <c r="I1" s="109"/>
      <c r="J1" s="110"/>
      <c r="K1" s="110"/>
      <c r="L1" s="110"/>
      <c r="M1" s="506"/>
      <c r="N1" s="506"/>
      <c r="O1" s="506"/>
      <c r="P1" s="506"/>
      <c r="Q1" s="110"/>
      <c r="R1" s="110"/>
      <c r="S1" s="110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220"/>
      <c r="AF1" s="111"/>
    </row>
    <row r="2" spans="1:101" ht="143.25" customHeight="1" x14ac:dyDescent="0.25">
      <c r="G2" s="109"/>
      <c r="H2" s="109"/>
      <c r="I2" s="521"/>
      <c r="J2" s="521"/>
      <c r="K2" s="521"/>
      <c r="L2" s="110"/>
      <c r="M2" s="455" t="s">
        <v>1183</v>
      </c>
      <c r="N2" s="455"/>
      <c r="O2" s="455"/>
      <c r="P2" s="455"/>
      <c r="Q2" s="110"/>
      <c r="R2" s="110"/>
      <c r="S2" s="110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20"/>
      <c r="AF2" s="218"/>
    </row>
    <row r="3" spans="1:101" ht="34.5" customHeight="1" x14ac:dyDescent="0.25">
      <c r="G3" s="109"/>
      <c r="H3" s="109"/>
      <c r="I3" s="219"/>
      <c r="J3" s="219"/>
      <c r="K3" s="110"/>
      <c r="L3" s="110"/>
      <c r="M3" s="356"/>
      <c r="N3" s="218"/>
      <c r="O3" s="218"/>
      <c r="P3" s="218"/>
      <c r="Q3" s="110"/>
      <c r="R3" s="110"/>
      <c r="S3" s="110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20"/>
      <c r="AF3" s="218"/>
    </row>
    <row r="4" spans="1:101" ht="108" customHeight="1" x14ac:dyDescent="0.25">
      <c r="G4" s="112"/>
      <c r="I4" s="518"/>
      <c r="J4" s="518"/>
      <c r="K4" s="135"/>
      <c r="L4" s="135"/>
      <c r="M4" s="455" t="s">
        <v>1184</v>
      </c>
      <c r="N4" s="455"/>
      <c r="O4" s="455"/>
      <c r="P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</row>
    <row r="5" spans="1:101" s="3" customFormat="1" ht="42" customHeight="1" x14ac:dyDescent="0.25">
      <c r="A5" s="113"/>
      <c r="B5" s="320"/>
      <c r="C5" s="321"/>
      <c r="D5" s="319"/>
      <c r="E5" s="319"/>
      <c r="F5" s="114"/>
      <c r="G5" s="115"/>
      <c r="H5" s="135"/>
      <c r="I5" s="518"/>
      <c r="J5" s="518"/>
      <c r="K5" s="135"/>
      <c r="L5" s="135"/>
      <c r="M5" s="455"/>
      <c r="N5" s="455"/>
      <c r="O5" s="455"/>
      <c r="P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</row>
    <row r="6" spans="1:101" ht="79.150000000000006" customHeight="1" thickBot="1" x14ac:dyDescent="0.4">
      <c r="B6" s="322" t="s">
        <v>397</v>
      </c>
      <c r="C6" s="322"/>
      <c r="D6" s="322"/>
      <c r="E6" s="322"/>
      <c r="F6" s="295"/>
      <c r="G6" s="295"/>
      <c r="H6" s="116"/>
      <c r="I6" s="117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8" t="s">
        <v>0</v>
      </c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19" customFormat="1" ht="45" customHeight="1" x14ac:dyDescent="0.25">
      <c r="A7" s="507" t="s">
        <v>1</v>
      </c>
      <c r="B7" s="509"/>
      <c r="C7" s="511" t="s">
        <v>399</v>
      </c>
      <c r="D7" s="513" t="s">
        <v>4</v>
      </c>
      <c r="E7" s="514"/>
      <c r="F7" s="519"/>
      <c r="G7" s="515" t="s">
        <v>398</v>
      </c>
      <c r="H7" s="517"/>
      <c r="I7" s="517"/>
      <c r="J7" s="51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522" t="s">
        <v>386</v>
      </c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1" s="119" customFormat="1" ht="45" customHeight="1" thickBot="1" x14ac:dyDescent="0.3">
      <c r="A8" s="508"/>
      <c r="B8" s="510"/>
      <c r="C8" s="512"/>
      <c r="D8" s="323" t="s">
        <v>6</v>
      </c>
      <c r="E8" s="324" t="s">
        <v>7</v>
      </c>
      <c r="F8" s="520"/>
      <c r="G8" s="516"/>
      <c r="H8" s="357">
        <v>2021</v>
      </c>
      <c r="I8" s="153">
        <v>2022</v>
      </c>
      <c r="J8" s="153">
        <v>2023</v>
      </c>
      <c r="K8" s="153">
        <v>2024</v>
      </c>
      <c r="L8" s="153">
        <v>2025</v>
      </c>
      <c r="M8" s="153">
        <v>2026</v>
      </c>
      <c r="N8" s="153">
        <v>2027</v>
      </c>
      <c r="O8" s="153">
        <v>2028</v>
      </c>
      <c r="P8" s="153">
        <v>2029</v>
      </c>
      <c r="Q8" s="153">
        <v>2030</v>
      </c>
      <c r="R8" s="153">
        <v>2031</v>
      </c>
      <c r="S8" s="153">
        <v>2032</v>
      </c>
      <c r="T8" s="153">
        <v>2033</v>
      </c>
      <c r="U8" s="153">
        <v>2034</v>
      </c>
      <c r="V8" s="153">
        <v>2035</v>
      </c>
      <c r="W8" s="153">
        <v>2036</v>
      </c>
      <c r="X8" s="153">
        <v>2037</v>
      </c>
      <c r="Y8" s="153">
        <v>2038</v>
      </c>
      <c r="Z8" s="153">
        <v>2039</v>
      </c>
      <c r="AA8" s="153">
        <v>2040</v>
      </c>
      <c r="AB8" s="153">
        <v>2041</v>
      </c>
      <c r="AC8" s="153">
        <v>2042</v>
      </c>
      <c r="AD8" s="153">
        <v>2043</v>
      </c>
      <c r="AE8" s="377">
        <v>2044</v>
      </c>
      <c r="AF8" s="523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1" s="121" customFormat="1" ht="20.45" customHeight="1" thickBot="1" x14ac:dyDescent="0.3">
      <c r="A9" s="211">
        <v>1</v>
      </c>
      <c r="B9" s="325">
        <v>2</v>
      </c>
      <c r="C9" s="325">
        <v>3</v>
      </c>
      <c r="D9" s="326">
        <v>4</v>
      </c>
      <c r="E9" s="327">
        <v>5</v>
      </c>
      <c r="F9" s="213"/>
      <c r="G9" s="364">
        <v>6</v>
      </c>
      <c r="H9" s="358">
        <v>7</v>
      </c>
      <c r="I9" s="212">
        <v>8</v>
      </c>
      <c r="J9" s="212">
        <v>9</v>
      </c>
      <c r="K9" s="212">
        <v>10</v>
      </c>
      <c r="L9" s="212">
        <v>11</v>
      </c>
      <c r="M9" s="212">
        <v>12</v>
      </c>
      <c r="N9" s="212">
        <v>13</v>
      </c>
      <c r="O9" s="212">
        <v>14</v>
      </c>
      <c r="P9" s="212">
        <v>15</v>
      </c>
      <c r="Q9" s="212">
        <v>16</v>
      </c>
      <c r="R9" s="212">
        <v>17</v>
      </c>
      <c r="S9" s="212">
        <v>18</v>
      </c>
      <c r="T9" s="212">
        <v>19</v>
      </c>
      <c r="U9" s="212">
        <v>20</v>
      </c>
      <c r="V9" s="212">
        <v>21</v>
      </c>
      <c r="W9" s="212">
        <v>22</v>
      </c>
      <c r="X9" s="212">
        <v>23</v>
      </c>
      <c r="Y9" s="212">
        <v>24</v>
      </c>
      <c r="Z9" s="212">
        <v>25</v>
      </c>
      <c r="AA9" s="212">
        <v>26</v>
      </c>
      <c r="AB9" s="212">
        <v>27</v>
      </c>
      <c r="AC9" s="212">
        <v>28</v>
      </c>
      <c r="AD9" s="212">
        <v>29</v>
      </c>
      <c r="AE9" s="378">
        <v>30</v>
      </c>
      <c r="AF9" s="381">
        <v>31</v>
      </c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</row>
    <row r="10" spans="1:101" s="121" customFormat="1" ht="33" customHeight="1" x14ac:dyDescent="0.25">
      <c r="A10" s="209"/>
      <c r="B10" s="328"/>
      <c r="C10" s="328"/>
      <c r="D10" s="328"/>
      <c r="E10" s="328"/>
      <c r="F10" s="210"/>
      <c r="G10" s="365" t="b">
        <f>EXACT(G12,G16+G20)</f>
        <v>1</v>
      </c>
      <c r="H10" s="359" t="b">
        <f t="shared" ref="H10:AF10" si="0">EXACT(H12,H16+H20)</f>
        <v>1</v>
      </c>
      <c r="I10" s="214" t="b">
        <f t="shared" si="0"/>
        <v>1</v>
      </c>
      <c r="J10" s="214" t="b">
        <f t="shared" si="0"/>
        <v>1</v>
      </c>
      <c r="K10" s="214" t="b">
        <f t="shared" si="0"/>
        <v>1</v>
      </c>
      <c r="L10" s="214" t="b">
        <f t="shared" si="0"/>
        <v>1</v>
      </c>
      <c r="M10" s="214" t="b">
        <f t="shared" si="0"/>
        <v>1</v>
      </c>
      <c r="N10" s="214" t="b">
        <f t="shared" si="0"/>
        <v>1</v>
      </c>
      <c r="O10" s="214" t="b">
        <f t="shared" si="0"/>
        <v>1</v>
      </c>
      <c r="P10" s="214" t="b">
        <f t="shared" si="0"/>
        <v>1</v>
      </c>
      <c r="Q10" s="214" t="b">
        <f t="shared" si="0"/>
        <v>1</v>
      </c>
      <c r="R10" s="214" t="b">
        <f t="shared" si="0"/>
        <v>1</v>
      </c>
      <c r="S10" s="214" t="b">
        <f t="shared" si="0"/>
        <v>1</v>
      </c>
      <c r="T10" s="214" t="b">
        <f t="shared" si="0"/>
        <v>1</v>
      </c>
      <c r="U10" s="214" t="b">
        <f t="shared" si="0"/>
        <v>1</v>
      </c>
      <c r="V10" s="214" t="b">
        <f t="shared" si="0"/>
        <v>1</v>
      </c>
      <c r="W10" s="214" t="b">
        <f t="shared" si="0"/>
        <v>1</v>
      </c>
      <c r="X10" s="214" t="b">
        <f t="shared" si="0"/>
        <v>1</v>
      </c>
      <c r="Y10" s="214" t="b">
        <f t="shared" si="0"/>
        <v>1</v>
      </c>
      <c r="Z10" s="214" t="b">
        <f t="shared" si="0"/>
        <v>1</v>
      </c>
      <c r="AA10" s="214" t="b">
        <f t="shared" si="0"/>
        <v>1</v>
      </c>
      <c r="AB10" s="214" t="b">
        <f t="shared" si="0"/>
        <v>1</v>
      </c>
      <c r="AC10" s="214" t="b">
        <f t="shared" si="0"/>
        <v>1</v>
      </c>
      <c r="AD10" s="214" t="b">
        <f t="shared" si="0"/>
        <v>1</v>
      </c>
      <c r="AE10" s="242" t="b">
        <f t="shared" si="0"/>
        <v>1</v>
      </c>
      <c r="AF10" s="382" t="b">
        <f t="shared" si="0"/>
        <v>1</v>
      </c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</row>
    <row r="11" spans="1:101" s="122" customFormat="1" ht="31.15" customHeight="1" x14ac:dyDescent="0.25">
      <c r="A11" s="524" t="s">
        <v>8</v>
      </c>
      <c r="B11" s="527" t="s">
        <v>9</v>
      </c>
      <c r="C11" s="528"/>
      <c r="D11" s="528"/>
      <c r="E11" s="528"/>
      <c r="F11" s="200" t="s">
        <v>392</v>
      </c>
      <c r="G11" s="366">
        <v>40918891600</v>
      </c>
      <c r="H11" s="360">
        <v>3532739390</v>
      </c>
      <c r="I11" s="136">
        <v>3797892338</v>
      </c>
      <c r="J11" s="136">
        <v>3280574732</v>
      </c>
      <c r="K11" s="136">
        <v>3076645682</v>
      </c>
      <c r="L11" s="136">
        <v>1435852755</v>
      </c>
      <c r="M11" s="136">
        <v>954784458</v>
      </c>
      <c r="N11" s="136">
        <v>1157299686</v>
      </c>
      <c r="O11" s="136">
        <v>1073359428</v>
      </c>
      <c r="P11" s="136">
        <v>1126264767</v>
      </c>
      <c r="Q11" s="136">
        <v>1185859939</v>
      </c>
      <c r="R11" s="136">
        <v>1197680468</v>
      </c>
      <c r="S11" s="136">
        <v>1184495333</v>
      </c>
      <c r="T11" s="136">
        <v>931730250</v>
      </c>
      <c r="U11" s="136">
        <v>985606618</v>
      </c>
      <c r="V11" s="136">
        <v>380180343</v>
      </c>
      <c r="W11" s="136">
        <v>158311948</v>
      </c>
      <c r="X11" s="136">
        <v>157424548</v>
      </c>
      <c r="Y11" s="136">
        <v>156497648</v>
      </c>
      <c r="Z11" s="136">
        <v>155716848</v>
      </c>
      <c r="AA11" s="136">
        <v>154871948</v>
      </c>
      <c r="AB11" s="136">
        <v>153907048</v>
      </c>
      <c r="AC11" s="136">
        <v>140404348</v>
      </c>
      <c r="AD11" s="136">
        <v>218809648</v>
      </c>
      <c r="AE11" s="144">
        <v>160150592</v>
      </c>
      <c r="AF11" s="366">
        <v>8734838934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</row>
    <row r="12" spans="1:101" s="124" customFormat="1" ht="39" customHeight="1" x14ac:dyDescent="0.25">
      <c r="A12" s="525"/>
      <c r="B12" s="529"/>
      <c r="C12" s="530"/>
      <c r="D12" s="530"/>
      <c r="E12" s="530"/>
      <c r="F12" s="201" t="s">
        <v>393</v>
      </c>
      <c r="G12" s="367">
        <f>G13-G11</f>
        <v>0</v>
      </c>
      <c r="H12" s="140">
        <f t="shared" ref="H12:AF12" si="1">H13-H11</f>
        <v>0</v>
      </c>
      <c r="I12" s="137">
        <f t="shared" si="1"/>
        <v>0</v>
      </c>
      <c r="J12" s="137">
        <f t="shared" si="1"/>
        <v>0</v>
      </c>
      <c r="K12" s="137">
        <f t="shared" si="1"/>
        <v>0</v>
      </c>
      <c r="L12" s="137">
        <f t="shared" si="1"/>
        <v>0</v>
      </c>
      <c r="M12" s="137">
        <f t="shared" si="1"/>
        <v>0</v>
      </c>
      <c r="N12" s="137">
        <f t="shared" si="1"/>
        <v>0</v>
      </c>
      <c r="O12" s="137">
        <f t="shared" si="1"/>
        <v>0</v>
      </c>
      <c r="P12" s="137">
        <f t="shared" si="1"/>
        <v>0</v>
      </c>
      <c r="Q12" s="137">
        <f t="shared" si="1"/>
        <v>0</v>
      </c>
      <c r="R12" s="137">
        <f t="shared" si="1"/>
        <v>0</v>
      </c>
      <c r="S12" s="137">
        <f t="shared" si="1"/>
        <v>0</v>
      </c>
      <c r="T12" s="137">
        <f t="shared" si="1"/>
        <v>0</v>
      </c>
      <c r="U12" s="137">
        <f t="shared" si="1"/>
        <v>0</v>
      </c>
      <c r="V12" s="137">
        <f t="shared" si="1"/>
        <v>0</v>
      </c>
      <c r="W12" s="137">
        <f t="shared" si="1"/>
        <v>0</v>
      </c>
      <c r="X12" s="137">
        <f t="shared" si="1"/>
        <v>0</v>
      </c>
      <c r="Y12" s="137">
        <f t="shared" si="1"/>
        <v>0</v>
      </c>
      <c r="Z12" s="137">
        <f t="shared" si="1"/>
        <v>0</v>
      </c>
      <c r="AA12" s="137">
        <f t="shared" si="1"/>
        <v>0</v>
      </c>
      <c r="AB12" s="137">
        <f t="shared" si="1"/>
        <v>0</v>
      </c>
      <c r="AC12" s="137">
        <f t="shared" si="1"/>
        <v>0</v>
      </c>
      <c r="AD12" s="145">
        <f t="shared" si="1"/>
        <v>0</v>
      </c>
      <c r="AE12" s="145">
        <f t="shared" si="1"/>
        <v>0</v>
      </c>
      <c r="AF12" s="367">
        <f t="shared" si="1"/>
        <v>0</v>
      </c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</row>
    <row r="13" spans="1:101" s="122" customFormat="1" ht="30.75" customHeight="1" x14ac:dyDescent="0.25">
      <c r="A13" s="526"/>
      <c r="B13" s="531"/>
      <c r="C13" s="532"/>
      <c r="D13" s="532"/>
      <c r="E13" s="532"/>
      <c r="F13" s="199" t="s">
        <v>394</v>
      </c>
      <c r="G13" s="368">
        <f>'Załącznik Nr 2 - tekst jednolit'!F11</f>
        <v>40918891600</v>
      </c>
      <c r="H13" s="141">
        <f>'Załącznik Nr 2 - tekst jednolit'!G11</f>
        <v>3532739390</v>
      </c>
      <c r="I13" s="141">
        <f>'Załącznik Nr 2 - tekst jednolit'!H11</f>
        <v>3797892338</v>
      </c>
      <c r="J13" s="141">
        <f>'Załącznik Nr 2 - tekst jednolit'!I11</f>
        <v>3280574732</v>
      </c>
      <c r="K13" s="141">
        <f>'Załącznik Nr 2 - tekst jednolit'!J11</f>
        <v>3076645682</v>
      </c>
      <c r="L13" s="141">
        <f>'Załącznik Nr 2 - tekst jednolit'!K11</f>
        <v>1435852755</v>
      </c>
      <c r="M13" s="141">
        <f>'Załącznik Nr 2 - tekst jednolit'!L11</f>
        <v>954784458</v>
      </c>
      <c r="N13" s="141">
        <f>'Załącznik Nr 2 - tekst jednolit'!M11</f>
        <v>1157299686</v>
      </c>
      <c r="O13" s="141">
        <f>'Załącznik Nr 2 - tekst jednolit'!N11</f>
        <v>1073359428</v>
      </c>
      <c r="P13" s="141">
        <f>'Załącznik Nr 2 - tekst jednolit'!O11</f>
        <v>1126264767</v>
      </c>
      <c r="Q13" s="141">
        <f>'Załącznik Nr 2 - tekst jednolit'!P11</f>
        <v>1185859939</v>
      </c>
      <c r="R13" s="141">
        <f>'Załącznik Nr 2 - tekst jednolit'!Q11</f>
        <v>1197680468</v>
      </c>
      <c r="S13" s="141">
        <f>'Załącznik Nr 2 - tekst jednolit'!R11</f>
        <v>1184495333</v>
      </c>
      <c r="T13" s="141">
        <f>'Załącznik Nr 2 - tekst jednolit'!S11</f>
        <v>931730250</v>
      </c>
      <c r="U13" s="141">
        <f>'Załącznik Nr 2 - tekst jednolit'!T11</f>
        <v>985606618</v>
      </c>
      <c r="V13" s="141">
        <f>'Załącznik Nr 2 - tekst jednolit'!U11</f>
        <v>380180343</v>
      </c>
      <c r="W13" s="141">
        <f>'Załącznik Nr 2 - tekst jednolit'!V11</f>
        <v>158311948</v>
      </c>
      <c r="X13" s="141">
        <f>'Załącznik Nr 2 - tekst jednolit'!W11</f>
        <v>157424548</v>
      </c>
      <c r="Y13" s="141">
        <f>'Załącznik Nr 2 - tekst jednolit'!X11</f>
        <v>156497648</v>
      </c>
      <c r="Z13" s="141">
        <f>'Załącznik Nr 2 - tekst jednolit'!Y11</f>
        <v>155716848</v>
      </c>
      <c r="AA13" s="141">
        <f>'Załącznik Nr 2 - tekst jednolit'!Z11</f>
        <v>154871948</v>
      </c>
      <c r="AB13" s="141">
        <f>'Załącznik Nr 2 - tekst jednolit'!AA11</f>
        <v>153907048</v>
      </c>
      <c r="AC13" s="141">
        <f>'Załącznik Nr 2 - tekst jednolit'!AB11</f>
        <v>140404348</v>
      </c>
      <c r="AD13" s="141">
        <f>'Załącznik Nr 2 - tekst jednolit'!AC11</f>
        <v>218809648</v>
      </c>
      <c r="AE13" s="243">
        <f>'Załącznik Nr 2 - tekst jednolit'!AD11</f>
        <v>160150592</v>
      </c>
      <c r="AF13" s="368">
        <f>'Załącznik Nr 2 - tekst jednolit'!AE11</f>
        <v>8734838934</v>
      </c>
      <c r="AG13" s="21"/>
      <c r="AH13" s="21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</row>
    <row r="14" spans="1:101" s="22" customFormat="1" ht="31.15" customHeight="1" x14ac:dyDescent="0.25">
      <c r="A14" s="148"/>
      <c r="B14" s="329"/>
      <c r="C14" s="329"/>
      <c r="D14" s="329"/>
      <c r="E14" s="329"/>
      <c r="F14" s="202"/>
      <c r="G14" s="366" t="b">
        <f>EXACT(G16,G28+G274+G256)</f>
        <v>1</v>
      </c>
      <c r="H14" s="360" t="b">
        <f t="shared" ref="H14:AF14" si="2">EXACT(H16,H28+H274+H256)</f>
        <v>1</v>
      </c>
      <c r="I14" s="136" t="b">
        <f t="shared" si="2"/>
        <v>1</v>
      </c>
      <c r="J14" s="136" t="b">
        <f t="shared" si="2"/>
        <v>1</v>
      </c>
      <c r="K14" s="136" t="b">
        <f t="shared" si="2"/>
        <v>1</v>
      </c>
      <c r="L14" s="136" t="b">
        <f t="shared" si="2"/>
        <v>1</v>
      </c>
      <c r="M14" s="136" t="b">
        <f t="shared" si="2"/>
        <v>1</v>
      </c>
      <c r="N14" s="136" t="b">
        <f t="shared" si="2"/>
        <v>1</v>
      </c>
      <c r="O14" s="136" t="b">
        <f t="shared" si="2"/>
        <v>1</v>
      </c>
      <c r="P14" s="136" t="b">
        <f t="shared" si="2"/>
        <v>1</v>
      </c>
      <c r="Q14" s="136" t="b">
        <f t="shared" si="2"/>
        <v>1</v>
      </c>
      <c r="R14" s="136" t="b">
        <f t="shared" si="2"/>
        <v>1</v>
      </c>
      <c r="S14" s="136" t="b">
        <f t="shared" si="2"/>
        <v>1</v>
      </c>
      <c r="T14" s="136" t="b">
        <f t="shared" si="2"/>
        <v>1</v>
      </c>
      <c r="U14" s="136" t="b">
        <f t="shared" si="2"/>
        <v>1</v>
      </c>
      <c r="V14" s="136" t="b">
        <f t="shared" si="2"/>
        <v>1</v>
      </c>
      <c r="W14" s="136" t="b">
        <f t="shared" si="2"/>
        <v>1</v>
      </c>
      <c r="X14" s="136" t="b">
        <f t="shared" si="2"/>
        <v>1</v>
      </c>
      <c r="Y14" s="136" t="b">
        <f t="shared" si="2"/>
        <v>1</v>
      </c>
      <c r="Z14" s="136" t="b">
        <f t="shared" si="2"/>
        <v>1</v>
      </c>
      <c r="AA14" s="136" t="b">
        <f t="shared" si="2"/>
        <v>1</v>
      </c>
      <c r="AB14" s="136" t="b">
        <f t="shared" si="2"/>
        <v>1</v>
      </c>
      <c r="AC14" s="136" t="b">
        <f t="shared" si="2"/>
        <v>1</v>
      </c>
      <c r="AD14" s="136" t="b">
        <f t="shared" si="2"/>
        <v>1</v>
      </c>
      <c r="AE14" s="144" t="b">
        <f t="shared" si="2"/>
        <v>1</v>
      </c>
      <c r="AF14" s="366" t="b">
        <f t="shared" si="2"/>
        <v>1</v>
      </c>
      <c r="AG14" s="21"/>
      <c r="AH14" s="21"/>
    </row>
    <row r="15" spans="1:101" s="124" customFormat="1" ht="35.25" customHeight="1" x14ac:dyDescent="0.25">
      <c r="A15" s="533" t="s">
        <v>10</v>
      </c>
      <c r="B15" s="536" t="s">
        <v>11</v>
      </c>
      <c r="C15" s="536"/>
      <c r="D15" s="536"/>
      <c r="E15" s="537"/>
      <c r="F15" s="200" t="s">
        <v>392</v>
      </c>
      <c r="G15" s="366">
        <v>32786460353</v>
      </c>
      <c r="H15" s="360">
        <v>2372680416</v>
      </c>
      <c r="I15" s="136">
        <v>2777238852</v>
      </c>
      <c r="J15" s="136">
        <v>2743959879</v>
      </c>
      <c r="K15" s="136">
        <v>2722930580</v>
      </c>
      <c r="L15" s="136">
        <v>1132605333</v>
      </c>
      <c r="M15" s="136">
        <v>851156595</v>
      </c>
      <c r="N15" s="136">
        <v>857095418</v>
      </c>
      <c r="O15" s="136">
        <v>892539488</v>
      </c>
      <c r="P15" s="136">
        <v>930411859</v>
      </c>
      <c r="Q15" s="136">
        <v>971359991</v>
      </c>
      <c r="R15" s="136">
        <v>1014180520</v>
      </c>
      <c r="S15" s="136">
        <v>1060995385</v>
      </c>
      <c r="T15" s="136">
        <v>808230302</v>
      </c>
      <c r="U15" s="136">
        <v>862106670</v>
      </c>
      <c r="V15" s="136">
        <v>256680395</v>
      </c>
      <c r="W15" s="136">
        <v>34812000</v>
      </c>
      <c r="X15" s="136">
        <v>33924600</v>
      </c>
      <c r="Y15" s="136">
        <v>32997700</v>
      </c>
      <c r="Z15" s="136">
        <v>32216900</v>
      </c>
      <c r="AA15" s="136">
        <v>31372000</v>
      </c>
      <c r="AB15" s="136">
        <v>30407100</v>
      </c>
      <c r="AC15" s="136">
        <v>16904400</v>
      </c>
      <c r="AD15" s="136">
        <v>15309700</v>
      </c>
      <c r="AE15" s="144">
        <v>4150600</v>
      </c>
      <c r="AF15" s="366">
        <v>6004396225</v>
      </c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</row>
    <row r="16" spans="1:101" s="123" customFormat="1" ht="39.75" customHeight="1" x14ac:dyDescent="0.25">
      <c r="A16" s="534"/>
      <c r="B16" s="536"/>
      <c r="C16" s="536"/>
      <c r="D16" s="536"/>
      <c r="E16" s="537"/>
      <c r="F16" s="201" t="s">
        <v>393</v>
      </c>
      <c r="G16" s="367">
        <f>G17-G15</f>
        <v>0</v>
      </c>
      <c r="H16" s="140">
        <f t="shared" ref="H16:AF16" si="3">H17-H15</f>
        <v>0</v>
      </c>
      <c r="I16" s="137">
        <f t="shared" si="3"/>
        <v>0</v>
      </c>
      <c r="J16" s="137">
        <f t="shared" si="3"/>
        <v>0</v>
      </c>
      <c r="K16" s="137">
        <f t="shared" si="3"/>
        <v>0</v>
      </c>
      <c r="L16" s="137">
        <f t="shared" si="3"/>
        <v>0</v>
      </c>
      <c r="M16" s="137">
        <f t="shared" si="3"/>
        <v>0</v>
      </c>
      <c r="N16" s="137">
        <f t="shared" si="3"/>
        <v>0</v>
      </c>
      <c r="O16" s="137">
        <f t="shared" si="3"/>
        <v>0</v>
      </c>
      <c r="P16" s="137">
        <f t="shared" si="3"/>
        <v>0</v>
      </c>
      <c r="Q16" s="137">
        <f t="shared" si="3"/>
        <v>0</v>
      </c>
      <c r="R16" s="137">
        <f t="shared" si="3"/>
        <v>0</v>
      </c>
      <c r="S16" s="137">
        <f t="shared" si="3"/>
        <v>0</v>
      </c>
      <c r="T16" s="137">
        <f t="shared" si="3"/>
        <v>0</v>
      </c>
      <c r="U16" s="137">
        <f t="shared" si="3"/>
        <v>0</v>
      </c>
      <c r="V16" s="137">
        <f t="shared" si="3"/>
        <v>0</v>
      </c>
      <c r="W16" s="137">
        <f t="shared" si="3"/>
        <v>0</v>
      </c>
      <c r="X16" s="137">
        <f t="shared" si="3"/>
        <v>0</v>
      </c>
      <c r="Y16" s="137">
        <f t="shared" si="3"/>
        <v>0</v>
      </c>
      <c r="Z16" s="137">
        <f t="shared" si="3"/>
        <v>0</v>
      </c>
      <c r="AA16" s="137">
        <f t="shared" si="3"/>
        <v>0</v>
      </c>
      <c r="AB16" s="137">
        <f t="shared" si="3"/>
        <v>0</v>
      </c>
      <c r="AC16" s="137">
        <f t="shared" si="3"/>
        <v>0</v>
      </c>
      <c r="AD16" s="145">
        <f t="shared" si="3"/>
        <v>0</v>
      </c>
      <c r="AE16" s="145">
        <f t="shared" si="3"/>
        <v>0</v>
      </c>
      <c r="AF16" s="367">
        <f t="shared" si="3"/>
        <v>0</v>
      </c>
    </row>
    <row r="17" spans="1:33" s="22" customFormat="1" ht="35.25" customHeight="1" x14ac:dyDescent="0.25">
      <c r="A17" s="535"/>
      <c r="B17" s="536"/>
      <c r="C17" s="536"/>
      <c r="D17" s="536"/>
      <c r="E17" s="537"/>
      <c r="F17" s="199" t="s">
        <v>394</v>
      </c>
      <c r="G17" s="368">
        <f>'Załącznik Nr 2 - tekst jednolit'!F12</f>
        <v>32786460353</v>
      </c>
      <c r="H17" s="141">
        <f>'Załącznik Nr 2 - tekst jednolit'!G12</f>
        <v>2372680416</v>
      </c>
      <c r="I17" s="141">
        <f>'Załącznik Nr 2 - tekst jednolit'!H12</f>
        <v>2777238852</v>
      </c>
      <c r="J17" s="141">
        <f>'Załącznik Nr 2 - tekst jednolit'!I12</f>
        <v>2743959879</v>
      </c>
      <c r="K17" s="141">
        <f>'Załącznik Nr 2 - tekst jednolit'!J12</f>
        <v>2722930580</v>
      </c>
      <c r="L17" s="141">
        <f>'Załącznik Nr 2 - tekst jednolit'!K12</f>
        <v>1132605333</v>
      </c>
      <c r="M17" s="141">
        <f>'Załącznik Nr 2 - tekst jednolit'!L12</f>
        <v>851156595</v>
      </c>
      <c r="N17" s="141">
        <f>'Załącznik Nr 2 - tekst jednolit'!M12</f>
        <v>857095418</v>
      </c>
      <c r="O17" s="141">
        <f>'Załącznik Nr 2 - tekst jednolit'!N12</f>
        <v>892539488</v>
      </c>
      <c r="P17" s="141">
        <f>'Załącznik Nr 2 - tekst jednolit'!O12</f>
        <v>930411859</v>
      </c>
      <c r="Q17" s="141">
        <f>'Załącznik Nr 2 - tekst jednolit'!P12</f>
        <v>971359991</v>
      </c>
      <c r="R17" s="141">
        <f>'Załącznik Nr 2 - tekst jednolit'!Q12</f>
        <v>1014180520</v>
      </c>
      <c r="S17" s="141">
        <f>'Załącznik Nr 2 - tekst jednolit'!R12</f>
        <v>1060995385</v>
      </c>
      <c r="T17" s="141">
        <f>'Załącznik Nr 2 - tekst jednolit'!S12</f>
        <v>808230302</v>
      </c>
      <c r="U17" s="141">
        <f>'Załącznik Nr 2 - tekst jednolit'!T12</f>
        <v>862106670</v>
      </c>
      <c r="V17" s="141">
        <f>'Załącznik Nr 2 - tekst jednolit'!U12</f>
        <v>256680395</v>
      </c>
      <c r="W17" s="141">
        <f>'Załącznik Nr 2 - tekst jednolit'!V12</f>
        <v>34812000</v>
      </c>
      <c r="X17" s="141">
        <f>'Załącznik Nr 2 - tekst jednolit'!W12</f>
        <v>33924600</v>
      </c>
      <c r="Y17" s="141">
        <f>'Załącznik Nr 2 - tekst jednolit'!X12</f>
        <v>32997700</v>
      </c>
      <c r="Z17" s="141">
        <f>'Załącznik Nr 2 - tekst jednolit'!Y12</f>
        <v>32216900</v>
      </c>
      <c r="AA17" s="141">
        <f>'Załącznik Nr 2 - tekst jednolit'!Z12</f>
        <v>31372000</v>
      </c>
      <c r="AB17" s="141">
        <f>'Załącznik Nr 2 - tekst jednolit'!AA12</f>
        <v>30407100</v>
      </c>
      <c r="AC17" s="141">
        <f>'Załącznik Nr 2 - tekst jednolit'!AB12</f>
        <v>16904400</v>
      </c>
      <c r="AD17" s="141">
        <f>'Załącznik Nr 2 - tekst jednolit'!AC12</f>
        <v>15309700</v>
      </c>
      <c r="AE17" s="243">
        <f>'Załącznik Nr 2 - tekst jednolit'!AD12</f>
        <v>4150600</v>
      </c>
      <c r="AF17" s="368">
        <f>'Załącznik Nr 2 - tekst jednolit'!AE12</f>
        <v>6004396225</v>
      </c>
    </row>
    <row r="18" spans="1:33" s="22" customFormat="1" ht="31.15" customHeight="1" x14ac:dyDescent="0.25">
      <c r="A18" s="149"/>
      <c r="B18" s="330"/>
      <c r="C18" s="330"/>
      <c r="D18" s="330"/>
      <c r="E18" s="330"/>
      <c r="F18" s="202"/>
      <c r="G18" s="366" t="b">
        <f>EXACT(G20,G140+G480+G263)</f>
        <v>1</v>
      </c>
      <c r="H18" s="360" t="b">
        <f t="shared" ref="H18:AF18" si="4">EXACT(H20,H140+H480+H263)</f>
        <v>1</v>
      </c>
      <c r="I18" s="136" t="b">
        <f t="shared" si="4"/>
        <v>1</v>
      </c>
      <c r="J18" s="136" t="b">
        <f t="shared" si="4"/>
        <v>1</v>
      </c>
      <c r="K18" s="136" t="b">
        <f t="shared" si="4"/>
        <v>1</v>
      </c>
      <c r="L18" s="136" t="b">
        <f t="shared" si="4"/>
        <v>1</v>
      </c>
      <c r="M18" s="136" t="b">
        <f t="shared" si="4"/>
        <v>1</v>
      </c>
      <c r="N18" s="136" t="b">
        <f t="shared" si="4"/>
        <v>1</v>
      </c>
      <c r="O18" s="136" t="b">
        <f t="shared" si="4"/>
        <v>1</v>
      </c>
      <c r="P18" s="136" t="b">
        <f t="shared" si="4"/>
        <v>1</v>
      </c>
      <c r="Q18" s="136" t="b">
        <f t="shared" si="4"/>
        <v>1</v>
      </c>
      <c r="R18" s="136" t="b">
        <f t="shared" si="4"/>
        <v>1</v>
      </c>
      <c r="S18" s="136" t="b">
        <f t="shared" si="4"/>
        <v>1</v>
      </c>
      <c r="T18" s="136" t="b">
        <f t="shared" si="4"/>
        <v>1</v>
      </c>
      <c r="U18" s="136" t="b">
        <f t="shared" si="4"/>
        <v>1</v>
      </c>
      <c r="V18" s="136" t="b">
        <f t="shared" si="4"/>
        <v>1</v>
      </c>
      <c r="W18" s="136" t="b">
        <f t="shared" si="4"/>
        <v>1</v>
      </c>
      <c r="X18" s="136" t="b">
        <f t="shared" si="4"/>
        <v>1</v>
      </c>
      <c r="Y18" s="136" t="b">
        <f t="shared" si="4"/>
        <v>1</v>
      </c>
      <c r="Z18" s="136" t="b">
        <f t="shared" si="4"/>
        <v>1</v>
      </c>
      <c r="AA18" s="136" t="b">
        <f t="shared" si="4"/>
        <v>1</v>
      </c>
      <c r="AB18" s="136" t="b">
        <f t="shared" si="4"/>
        <v>1</v>
      </c>
      <c r="AC18" s="136" t="b">
        <f t="shared" si="4"/>
        <v>1</v>
      </c>
      <c r="AD18" s="136" t="b">
        <f t="shared" si="4"/>
        <v>1</v>
      </c>
      <c r="AE18" s="144" t="b">
        <f t="shared" si="4"/>
        <v>1</v>
      </c>
      <c r="AF18" s="366" t="b">
        <f t="shared" si="4"/>
        <v>1</v>
      </c>
    </row>
    <row r="19" spans="1:33" s="123" customFormat="1" ht="32.25" customHeight="1" x14ac:dyDescent="0.25">
      <c r="A19" s="533" t="s">
        <v>395</v>
      </c>
      <c r="B19" s="536" t="s">
        <v>40</v>
      </c>
      <c r="C19" s="536"/>
      <c r="D19" s="536"/>
      <c r="E19" s="537"/>
      <c r="F19" s="200" t="s">
        <v>392</v>
      </c>
      <c r="G19" s="366">
        <v>8132431247</v>
      </c>
      <c r="H19" s="360">
        <v>1160058974</v>
      </c>
      <c r="I19" s="136">
        <v>1020653486</v>
      </c>
      <c r="J19" s="136">
        <v>536614853</v>
      </c>
      <c r="K19" s="136">
        <v>353715102</v>
      </c>
      <c r="L19" s="136">
        <v>303247422</v>
      </c>
      <c r="M19" s="136">
        <v>103627863</v>
      </c>
      <c r="N19" s="136">
        <v>300204268</v>
      </c>
      <c r="O19" s="136">
        <v>180819940</v>
      </c>
      <c r="P19" s="136">
        <v>195852908</v>
      </c>
      <c r="Q19" s="136">
        <v>214499948</v>
      </c>
      <c r="R19" s="136">
        <v>183499948</v>
      </c>
      <c r="S19" s="136">
        <v>123499948</v>
      </c>
      <c r="T19" s="136">
        <v>123499948</v>
      </c>
      <c r="U19" s="136">
        <v>123499948</v>
      </c>
      <c r="V19" s="136">
        <v>123499948</v>
      </c>
      <c r="W19" s="136">
        <v>123499948</v>
      </c>
      <c r="X19" s="136">
        <v>123499948</v>
      </c>
      <c r="Y19" s="136">
        <v>123499948</v>
      </c>
      <c r="Z19" s="136">
        <v>123499948</v>
      </c>
      <c r="AA19" s="136">
        <v>123499948</v>
      </c>
      <c r="AB19" s="136">
        <v>123499948</v>
      </c>
      <c r="AC19" s="136">
        <v>123499948</v>
      </c>
      <c r="AD19" s="136">
        <v>203499948</v>
      </c>
      <c r="AE19" s="144">
        <v>155999992</v>
      </c>
      <c r="AF19" s="366">
        <v>2730442709</v>
      </c>
    </row>
    <row r="20" spans="1:33" s="123" customFormat="1" ht="32.25" customHeight="1" x14ac:dyDescent="0.25">
      <c r="A20" s="534"/>
      <c r="B20" s="536"/>
      <c r="C20" s="536"/>
      <c r="D20" s="536"/>
      <c r="E20" s="537"/>
      <c r="F20" s="201" t="s">
        <v>393</v>
      </c>
      <c r="G20" s="367">
        <f>G21-G19</f>
        <v>0</v>
      </c>
      <c r="H20" s="140">
        <f t="shared" ref="H20:AF20" si="5">H21-H19</f>
        <v>0</v>
      </c>
      <c r="I20" s="137">
        <f t="shared" si="5"/>
        <v>0</v>
      </c>
      <c r="J20" s="137">
        <f t="shared" si="5"/>
        <v>0</v>
      </c>
      <c r="K20" s="137">
        <f t="shared" si="5"/>
        <v>0</v>
      </c>
      <c r="L20" s="137">
        <f t="shared" si="5"/>
        <v>0</v>
      </c>
      <c r="M20" s="137">
        <f t="shared" si="5"/>
        <v>0</v>
      </c>
      <c r="N20" s="137">
        <f t="shared" si="5"/>
        <v>0</v>
      </c>
      <c r="O20" s="137">
        <f t="shared" si="5"/>
        <v>0</v>
      </c>
      <c r="P20" s="137">
        <f t="shared" si="5"/>
        <v>0</v>
      </c>
      <c r="Q20" s="137">
        <f t="shared" si="5"/>
        <v>0</v>
      </c>
      <c r="R20" s="137">
        <f t="shared" si="5"/>
        <v>0</v>
      </c>
      <c r="S20" s="137">
        <f t="shared" si="5"/>
        <v>0</v>
      </c>
      <c r="T20" s="137">
        <f t="shared" si="5"/>
        <v>0</v>
      </c>
      <c r="U20" s="137">
        <f t="shared" si="5"/>
        <v>0</v>
      </c>
      <c r="V20" s="137">
        <f t="shared" si="5"/>
        <v>0</v>
      </c>
      <c r="W20" s="137">
        <f t="shared" si="5"/>
        <v>0</v>
      </c>
      <c r="X20" s="137">
        <f t="shared" si="5"/>
        <v>0</v>
      </c>
      <c r="Y20" s="137">
        <f t="shared" si="5"/>
        <v>0</v>
      </c>
      <c r="Z20" s="137">
        <f t="shared" si="5"/>
        <v>0</v>
      </c>
      <c r="AA20" s="137">
        <f t="shared" si="5"/>
        <v>0</v>
      </c>
      <c r="AB20" s="137">
        <f t="shared" si="5"/>
        <v>0</v>
      </c>
      <c r="AC20" s="137">
        <f t="shared" si="5"/>
        <v>0</v>
      </c>
      <c r="AD20" s="145">
        <f t="shared" si="5"/>
        <v>0</v>
      </c>
      <c r="AE20" s="145">
        <f t="shared" si="5"/>
        <v>0</v>
      </c>
      <c r="AF20" s="367">
        <f t="shared" si="5"/>
        <v>0</v>
      </c>
    </row>
    <row r="21" spans="1:33" s="22" customFormat="1" ht="32.25" customHeight="1" x14ac:dyDescent="0.25">
      <c r="A21" s="535"/>
      <c r="B21" s="536"/>
      <c r="C21" s="536"/>
      <c r="D21" s="536"/>
      <c r="E21" s="537"/>
      <c r="F21" s="199" t="s">
        <v>394</v>
      </c>
      <c r="G21" s="368">
        <f>'Załącznik Nr 2 - tekst jednolit'!F13</f>
        <v>8132431247</v>
      </c>
      <c r="H21" s="141">
        <f>'Załącznik Nr 2 - tekst jednolit'!G13</f>
        <v>1160058974</v>
      </c>
      <c r="I21" s="141">
        <f>'Załącznik Nr 2 - tekst jednolit'!H13</f>
        <v>1020653486</v>
      </c>
      <c r="J21" s="141">
        <f>'Załącznik Nr 2 - tekst jednolit'!I13</f>
        <v>536614853</v>
      </c>
      <c r="K21" s="141">
        <f>'Załącznik Nr 2 - tekst jednolit'!J13</f>
        <v>353715102</v>
      </c>
      <c r="L21" s="141">
        <f>'Załącznik Nr 2 - tekst jednolit'!K13</f>
        <v>303247422</v>
      </c>
      <c r="M21" s="141">
        <f>'Załącznik Nr 2 - tekst jednolit'!L13</f>
        <v>103627863</v>
      </c>
      <c r="N21" s="141">
        <f>'Załącznik Nr 2 - tekst jednolit'!M13</f>
        <v>300204268</v>
      </c>
      <c r="O21" s="141">
        <f>'Załącznik Nr 2 - tekst jednolit'!N13</f>
        <v>180819940</v>
      </c>
      <c r="P21" s="141">
        <f>'Załącznik Nr 2 - tekst jednolit'!O13</f>
        <v>195852908</v>
      </c>
      <c r="Q21" s="141">
        <f>'Załącznik Nr 2 - tekst jednolit'!P13</f>
        <v>214499948</v>
      </c>
      <c r="R21" s="141">
        <f>'Załącznik Nr 2 - tekst jednolit'!Q13</f>
        <v>183499948</v>
      </c>
      <c r="S21" s="141">
        <f>'Załącznik Nr 2 - tekst jednolit'!R13</f>
        <v>123499948</v>
      </c>
      <c r="T21" s="141">
        <f>'Załącznik Nr 2 - tekst jednolit'!S13</f>
        <v>123499948</v>
      </c>
      <c r="U21" s="141">
        <f>'Załącznik Nr 2 - tekst jednolit'!T13</f>
        <v>123499948</v>
      </c>
      <c r="V21" s="141">
        <f>'Załącznik Nr 2 - tekst jednolit'!U13</f>
        <v>123499948</v>
      </c>
      <c r="W21" s="141">
        <f>'Załącznik Nr 2 - tekst jednolit'!V13</f>
        <v>123499948</v>
      </c>
      <c r="X21" s="141">
        <f>'Załącznik Nr 2 - tekst jednolit'!W13</f>
        <v>123499948</v>
      </c>
      <c r="Y21" s="141">
        <f>'Załącznik Nr 2 - tekst jednolit'!X13</f>
        <v>123499948</v>
      </c>
      <c r="Z21" s="141">
        <f>'Załącznik Nr 2 - tekst jednolit'!Y13</f>
        <v>123499948</v>
      </c>
      <c r="AA21" s="141">
        <f>'Załącznik Nr 2 - tekst jednolit'!Z13</f>
        <v>123499948</v>
      </c>
      <c r="AB21" s="141">
        <f>'Załącznik Nr 2 - tekst jednolit'!AA13</f>
        <v>123499948</v>
      </c>
      <c r="AC21" s="141">
        <f>'Załącznik Nr 2 - tekst jednolit'!AB13</f>
        <v>123499948</v>
      </c>
      <c r="AD21" s="141">
        <f>'Załącznik Nr 2 - tekst jednolit'!AC13</f>
        <v>203499948</v>
      </c>
      <c r="AE21" s="243">
        <f>'Załącznik Nr 2 - tekst jednolit'!AD13</f>
        <v>155999992</v>
      </c>
      <c r="AF21" s="368">
        <f>'Załącznik Nr 2 - tekst jednolit'!AE13</f>
        <v>2730442709</v>
      </c>
      <c r="AG21" s="21"/>
    </row>
    <row r="22" spans="1:33" s="127" customFormat="1" ht="34.5" customHeight="1" x14ac:dyDescent="0.25">
      <c r="A22" s="150"/>
      <c r="B22" s="125"/>
      <c r="C22" s="126"/>
      <c r="D22" s="126"/>
      <c r="E22" s="126"/>
      <c r="F22" s="203"/>
      <c r="G22" s="366" t="b">
        <f>EXACT(G24,G28+G140)</f>
        <v>1</v>
      </c>
      <c r="H22" s="360" t="b">
        <f t="shared" ref="H22:AF22" si="6">EXACT(H24,H28+H140)</f>
        <v>1</v>
      </c>
      <c r="I22" s="136" t="b">
        <f t="shared" si="6"/>
        <v>1</v>
      </c>
      <c r="J22" s="136" t="b">
        <f t="shared" si="6"/>
        <v>1</v>
      </c>
      <c r="K22" s="136" t="b">
        <f t="shared" si="6"/>
        <v>1</v>
      </c>
      <c r="L22" s="136" t="b">
        <f t="shared" si="6"/>
        <v>1</v>
      </c>
      <c r="M22" s="136" t="b">
        <f t="shared" si="6"/>
        <v>1</v>
      </c>
      <c r="N22" s="136" t="b">
        <f t="shared" si="6"/>
        <v>1</v>
      </c>
      <c r="O22" s="136" t="b">
        <f t="shared" si="6"/>
        <v>1</v>
      </c>
      <c r="P22" s="136" t="b">
        <f t="shared" si="6"/>
        <v>1</v>
      </c>
      <c r="Q22" s="136" t="b">
        <f t="shared" si="6"/>
        <v>1</v>
      </c>
      <c r="R22" s="136" t="b">
        <f t="shared" si="6"/>
        <v>1</v>
      </c>
      <c r="S22" s="136" t="b">
        <f t="shared" si="6"/>
        <v>1</v>
      </c>
      <c r="T22" s="136" t="b">
        <f t="shared" si="6"/>
        <v>1</v>
      </c>
      <c r="U22" s="136" t="b">
        <f t="shared" si="6"/>
        <v>1</v>
      </c>
      <c r="V22" s="136" t="b">
        <f t="shared" si="6"/>
        <v>1</v>
      </c>
      <c r="W22" s="136" t="b">
        <f t="shared" si="6"/>
        <v>1</v>
      </c>
      <c r="X22" s="136" t="b">
        <f t="shared" si="6"/>
        <v>1</v>
      </c>
      <c r="Y22" s="136" t="b">
        <f t="shared" si="6"/>
        <v>1</v>
      </c>
      <c r="Z22" s="136" t="b">
        <f t="shared" si="6"/>
        <v>1</v>
      </c>
      <c r="AA22" s="136" t="b">
        <f t="shared" si="6"/>
        <v>1</v>
      </c>
      <c r="AB22" s="136" t="b">
        <f t="shared" si="6"/>
        <v>1</v>
      </c>
      <c r="AC22" s="136" t="b">
        <f t="shared" si="6"/>
        <v>1</v>
      </c>
      <c r="AD22" s="144" t="b">
        <f t="shared" si="6"/>
        <v>1</v>
      </c>
      <c r="AE22" s="144" t="b">
        <f t="shared" si="6"/>
        <v>1</v>
      </c>
      <c r="AF22" s="366" t="b">
        <f t="shared" si="6"/>
        <v>1</v>
      </c>
    </row>
    <row r="23" spans="1:33" s="22" customFormat="1" ht="39" customHeight="1" x14ac:dyDescent="0.25">
      <c r="A23" s="503" t="s">
        <v>13</v>
      </c>
      <c r="B23" s="538" t="s">
        <v>396</v>
      </c>
      <c r="C23" s="539"/>
      <c r="D23" s="539"/>
      <c r="E23" s="539"/>
      <c r="F23" s="200" t="s">
        <v>392</v>
      </c>
      <c r="G23" s="366">
        <v>1958554513</v>
      </c>
      <c r="H23" s="360">
        <v>556184907</v>
      </c>
      <c r="I23" s="136">
        <v>455312935</v>
      </c>
      <c r="J23" s="136">
        <v>75656383</v>
      </c>
      <c r="K23" s="136">
        <v>13870118</v>
      </c>
      <c r="L23" s="136">
        <v>41569936</v>
      </c>
      <c r="M23" s="136">
        <v>13117525</v>
      </c>
      <c r="N23" s="136">
        <v>39117525</v>
      </c>
      <c r="O23" s="136">
        <v>1108760</v>
      </c>
      <c r="P23" s="136">
        <v>1100000</v>
      </c>
      <c r="Q23" s="136">
        <v>1100000</v>
      </c>
      <c r="R23" s="136">
        <v>0</v>
      </c>
      <c r="S23" s="136">
        <v>0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0</v>
      </c>
      <c r="Z23" s="136">
        <v>0</v>
      </c>
      <c r="AA23" s="136">
        <v>0</v>
      </c>
      <c r="AB23" s="136">
        <v>0</v>
      </c>
      <c r="AC23" s="136">
        <v>0</v>
      </c>
      <c r="AD23" s="136">
        <v>0</v>
      </c>
      <c r="AE23" s="144">
        <v>0</v>
      </c>
      <c r="AF23" s="366">
        <v>645435052</v>
      </c>
    </row>
    <row r="24" spans="1:33" s="123" customFormat="1" ht="39" customHeight="1" x14ac:dyDescent="0.25">
      <c r="A24" s="504"/>
      <c r="B24" s="540"/>
      <c r="C24" s="541"/>
      <c r="D24" s="541"/>
      <c r="E24" s="541"/>
      <c r="F24" s="201" t="s">
        <v>393</v>
      </c>
      <c r="G24" s="367">
        <f>G25-G23</f>
        <v>0</v>
      </c>
      <c r="H24" s="140">
        <f t="shared" ref="H24:AF24" si="7">H25-H23</f>
        <v>0</v>
      </c>
      <c r="I24" s="137">
        <f t="shared" si="7"/>
        <v>0</v>
      </c>
      <c r="J24" s="137">
        <f t="shared" si="7"/>
        <v>0</v>
      </c>
      <c r="K24" s="137">
        <f t="shared" si="7"/>
        <v>0</v>
      </c>
      <c r="L24" s="137">
        <f t="shared" si="7"/>
        <v>0</v>
      </c>
      <c r="M24" s="137">
        <f t="shared" si="7"/>
        <v>0</v>
      </c>
      <c r="N24" s="137">
        <f t="shared" si="7"/>
        <v>0</v>
      </c>
      <c r="O24" s="137">
        <f t="shared" si="7"/>
        <v>0</v>
      </c>
      <c r="P24" s="137">
        <f t="shared" si="7"/>
        <v>0</v>
      </c>
      <c r="Q24" s="137">
        <f t="shared" si="7"/>
        <v>0</v>
      </c>
      <c r="R24" s="137">
        <f t="shared" si="7"/>
        <v>0</v>
      </c>
      <c r="S24" s="137">
        <f t="shared" si="7"/>
        <v>0</v>
      </c>
      <c r="T24" s="137">
        <f t="shared" si="7"/>
        <v>0</v>
      </c>
      <c r="U24" s="137">
        <f t="shared" si="7"/>
        <v>0</v>
      </c>
      <c r="V24" s="137">
        <f t="shared" si="7"/>
        <v>0</v>
      </c>
      <c r="W24" s="137">
        <f t="shared" si="7"/>
        <v>0</v>
      </c>
      <c r="X24" s="137">
        <f t="shared" si="7"/>
        <v>0</v>
      </c>
      <c r="Y24" s="137">
        <f t="shared" si="7"/>
        <v>0</v>
      </c>
      <c r="Z24" s="137">
        <f t="shared" si="7"/>
        <v>0</v>
      </c>
      <c r="AA24" s="137">
        <f t="shared" si="7"/>
        <v>0</v>
      </c>
      <c r="AB24" s="137">
        <f t="shared" si="7"/>
        <v>0</v>
      </c>
      <c r="AC24" s="137">
        <f t="shared" si="7"/>
        <v>0</v>
      </c>
      <c r="AD24" s="145">
        <f t="shared" si="7"/>
        <v>0</v>
      </c>
      <c r="AE24" s="145">
        <f t="shared" si="7"/>
        <v>0</v>
      </c>
      <c r="AF24" s="367">
        <f t="shared" si="7"/>
        <v>0</v>
      </c>
    </row>
    <row r="25" spans="1:33" s="22" customFormat="1" ht="39" customHeight="1" x14ac:dyDescent="0.25">
      <c r="A25" s="505"/>
      <c r="B25" s="542"/>
      <c r="C25" s="543"/>
      <c r="D25" s="543"/>
      <c r="E25" s="543"/>
      <c r="F25" s="199" t="s">
        <v>394</v>
      </c>
      <c r="G25" s="368">
        <f>'Załącznik Nr 2 - tekst jednolit'!F14</f>
        <v>1958554513</v>
      </c>
      <c r="H25" s="141">
        <f>'Załącznik Nr 2 - tekst jednolit'!G14</f>
        <v>556184907</v>
      </c>
      <c r="I25" s="141">
        <f>'Załącznik Nr 2 - tekst jednolit'!H14</f>
        <v>455312935</v>
      </c>
      <c r="J25" s="141">
        <f>'Załącznik Nr 2 - tekst jednolit'!I14</f>
        <v>75656383</v>
      </c>
      <c r="K25" s="141">
        <f>'Załącznik Nr 2 - tekst jednolit'!J14</f>
        <v>13870118</v>
      </c>
      <c r="L25" s="141">
        <f>'Załącznik Nr 2 - tekst jednolit'!K14</f>
        <v>41569936</v>
      </c>
      <c r="M25" s="141">
        <f>'Załącznik Nr 2 - tekst jednolit'!L14</f>
        <v>13117525</v>
      </c>
      <c r="N25" s="141">
        <f>'Załącznik Nr 2 - tekst jednolit'!M14</f>
        <v>39117525</v>
      </c>
      <c r="O25" s="141">
        <f>'Załącznik Nr 2 - tekst jednolit'!N14</f>
        <v>1108760</v>
      </c>
      <c r="P25" s="141">
        <f>'Załącznik Nr 2 - tekst jednolit'!O14</f>
        <v>1100000</v>
      </c>
      <c r="Q25" s="141">
        <f>'Załącznik Nr 2 - tekst jednolit'!P14</f>
        <v>1100000</v>
      </c>
      <c r="R25" s="141">
        <f>'Załącznik Nr 2 - tekst jednolit'!Q14</f>
        <v>0</v>
      </c>
      <c r="S25" s="141">
        <f>'Załącznik Nr 2 - tekst jednolit'!R14</f>
        <v>0</v>
      </c>
      <c r="T25" s="141">
        <f>'Załącznik Nr 2 - tekst jednolit'!S14</f>
        <v>0</v>
      </c>
      <c r="U25" s="141">
        <f>'Załącznik Nr 2 - tekst jednolit'!T14</f>
        <v>0</v>
      </c>
      <c r="V25" s="141">
        <f>'Załącznik Nr 2 - tekst jednolit'!U14</f>
        <v>0</v>
      </c>
      <c r="W25" s="141">
        <f>'Załącznik Nr 2 - tekst jednolit'!V14</f>
        <v>0</v>
      </c>
      <c r="X25" s="141">
        <f>'Załącznik Nr 2 - tekst jednolit'!W14</f>
        <v>0</v>
      </c>
      <c r="Y25" s="141">
        <f>'Załącznik Nr 2 - tekst jednolit'!X14</f>
        <v>0</v>
      </c>
      <c r="Z25" s="141">
        <f>'Załącznik Nr 2 - tekst jednolit'!Y14</f>
        <v>0</v>
      </c>
      <c r="AA25" s="141">
        <f>'Załącznik Nr 2 - tekst jednolit'!Z14</f>
        <v>0</v>
      </c>
      <c r="AB25" s="141">
        <f>'Załącznik Nr 2 - tekst jednolit'!AA14</f>
        <v>0</v>
      </c>
      <c r="AC25" s="141">
        <f>'Załącznik Nr 2 - tekst jednolit'!AB14</f>
        <v>0</v>
      </c>
      <c r="AD25" s="141">
        <f>'Załącznik Nr 2 - tekst jednolit'!AC14</f>
        <v>0</v>
      </c>
      <c r="AE25" s="243">
        <f>'Załącznik Nr 2 - tekst jednolit'!AD14</f>
        <v>0</v>
      </c>
      <c r="AF25" s="368">
        <f>'Załącznik Nr 2 - tekst jednolit'!AE14</f>
        <v>645435052</v>
      </c>
    </row>
    <row r="26" spans="1:33" s="333" customFormat="1" ht="32.25" customHeight="1" x14ac:dyDescent="0.25">
      <c r="A26" s="332"/>
      <c r="B26" s="318"/>
      <c r="C26" s="318"/>
      <c r="D26" s="318"/>
      <c r="E26" s="318"/>
      <c r="F26" s="202"/>
      <c r="G26" s="366" t="b">
        <f>EXACT(G28,G31+G130+G121+G118+G106+G91+G34+G76+G79+G85+G97+G100+G103+G58+G70+G73+G82+G37+G67+G43+G40+G46+G109+G112+G115+G94+G88+G124+G127+G133+G136+G49+G52+G55+G61+G64)</f>
        <v>1</v>
      </c>
      <c r="H26" s="360" t="b">
        <f t="shared" ref="H26:AF26" si="8">EXACT(H28,H31+H130+H121+H118+H106+H91+H34+H76+H79+H85+H97+H100+H103+H58+H70+H73+H82+H37+H67+H43+H40+H46+H109+H112+H115+H94+H88+H124+H127+H133+H136+H49+H52+H55+H61+H64)</f>
        <v>1</v>
      </c>
      <c r="I26" s="136" t="b">
        <f t="shared" si="8"/>
        <v>1</v>
      </c>
      <c r="J26" s="136" t="b">
        <f t="shared" si="8"/>
        <v>1</v>
      </c>
      <c r="K26" s="136" t="b">
        <f t="shared" si="8"/>
        <v>1</v>
      </c>
      <c r="L26" s="136" t="b">
        <f t="shared" si="8"/>
        <v>1</v>
      </c>
      <c r="M26" s="136" t="b">
        <f t="shared" si="8"/>
        <v>1</v>
      </c>
      <c r="N26" s="136" t="b">
        <f t="shared" si="8"/>
        <v>1</v>
      </c>
      <c r="O26" s="136" t="b">
        <f t="shared" si="8"/>
        <v>1</v>
      </c>
      <c r="P26" s="136" t="b">
        <f t="shared" si="8"/>
        <v>1</v>
      </c>
      <c r="Q26" s="136" t="b">
        <f t="shared" si="8"/>
        <v>1</v>
      </c>
      <c r="R26" s="136" t="b">
        <f t="shared" si="8"/>
        <v>1</v>
      </c>
      <c r="S26" s="136" t="b">
        <f t="shared" si="8"/>
        <v>1</v>
      </c>
      <c r="T26" s="136" t="b">
        <f t="shared" si="8"/>
        <v>1</v>
      </c>
      <c r="U26" s="136" t="b">
        <f t="shared" si="8"/>
        <v>1</v>
      </c>
      <c r="V26" s="136" t="b">
        <f t="shared" si="8"/>
        <v>1</v>
      </c>
      <c r="W26" s="136" t="b">
        <f t="shared" si="8"/>
        <v>1</v>
      </c>
      <c r="X26" s="136" t="b">
        <f t="shared" si="8"/>
        <v>1</v>
      </c>
      <c r="Y26" s="136" t="b">
        <f t="shared" si="8"/>
        <v>1</v>
      </c>
      <c r="Z26" s="136" t="b">
        <f t="shared" si="8"/>
        <v>1</v>
      </c>
      <c r="AA26" s="136" t="b">
        <f t="shared" si="8"/>
        <v>1</v>
      </c>
      <c r="AB26" s="136" t="b">
        <f t="shared" si="8"/>
        <v>1</v>
      </c>
      <c r="AC26" s="136" t="b">
        <f t="shared" si="8"/>
        <v>1</v>
      </c>
      <c r="AD26" s="136" t="b">
        <f t="shared" si="8"/>
        <v>1</v>
      </c>
      <c r="AE26" s="144" t="b">
        <f t="shared" si="8"/>
        <v>1</v>
      </c>
      <c r="AF26" s="366" t="b">
        <f t="shared" si="8"/>
        <v>1</v>
      </c>
    </row>
    <row r="27" spans="1:33" s="123" customFormat="1" ht="42" customHeight="1" x14ac:dyDescent="0.25">
      <c r="A27" s="503" t="s">
        <v>15</v>
      </c>
      <c r="B27" s="501" t="s">
        <v>11</v>
      </c>
      <c r="C27" s="501"/>
      <c r="D27" s="501"/>
      <c r="E27" s="502"/>
      <c r="F27" s="205" t="s">
        <v>392</v>
      </c>
      <c r="G27" s="369">
        <v>154848214</v>
      </c>
      <c r="H27" s="361">
        <v>36577537</v>
      </c>
      <c r="I27" s="331">
        <v>20077951</v>
      </c>
      <c r="J27" s="331">
        <v>10077844</v>
      </c>
      <c r="K27" s="331">
        <v>1870118</v>
      </c>
      <c r="L27" s="331">
        <v>1569936</v>
      </c>
      <c r="M27" s="331">
        <v>1117525</v>
      </c>
      <c r="N27" s="331">
        <v>1117525</v>
      </c>
      <c r="O27" s="331">
        <v>1108760</v>
      </c>
      <c r="P27" s="331">
        <v>1100000</v>
      </c>
      <c r="Q27" s="331">
        <v>1100000</v>
      </c>
      <c r="R27" s="331">
        <v>0</v>
      </c>
      <c r="S27" s="331">
        <v>0</v>
      </c>
      <c r="T27" s="331">
        <v>0</v>
      </c>
      <c r="U27" s="331">
        <v>0</v>
      </c>
      <c r="V27" s="331">
        <v>0</v>
      </c>
      <c r="W27" s="331">
        <v>0</v>
      </c>
      <c r="X27" s="331">
        <v>0</v>
      </c>
      <c r="Y27" s="331">
        <v>0</v>
      </c>
      <c r="Z27" s="331">
        <v>0</v>
      </c>
      <c r="AA27" s="331">
        <v>0</v>
      </c>
      <c r="AB27" s="331">
        <v>0</v>
      </c>
      <c r="AC27" s="331">
        <v>0</v>
      </c>
      <c r="AD27" s="331">
        <v>0</v>
      </c>
      <c r="AE27" s="379">
        <v>0</v>
      </c>
      <c r="AF27" s="369">
        <v>22098090</v>
      </c>
    </row>
    <row r="28" spans="1:33" s="123" customFormat="1" ht="42" customHeight="1" x14ac:dyDescent="0.25">
      <c r="A28" s="504"/>
      <c r="B28" s="501"/>
      <c r="C28" s="501"/>
      <c r="D28" s="501"/>
      <c r="E28" s="502"/>
      <c r="F28" s="201" t="s">
        <v>393</v>
      </c>
      <c r="G28" s="367">
        <f>G29-G27</f>
        <v>0</v>
      </c>
      <c r="H28" s="140">
        <f t="shared" ref="H28:AF28" si="9">H29-H27</f>
        <v>0</v>
      </c>
      <c r="I28" s="137">
        <f t="shared" si="9"/>
        <v>0</v>
      </c>
      <c r="J28" s="137">
        <f t="shared" si="9"/>
        <v>0</v>
      </c>
      <c r="K28" s="137">
        <f t="shared" si="9"/>
        <v>0</v>
      </c>
      <c r="L28" s="137">
        <f t="shared" si="9"/>
        <v>0</v>
      </c>
      <c r="M28" s="137">
        <f t="shared" si="9"/>
        <v>0</v>
      </c>
      <c r="N28" s="137">
        <f t="shared" si="9"/>
        <v>0</v>
      </c>
      <c r="O28" s="137">
        <f t="shared" si="9"/>
        <v>0</v>
      </c>
      <c r="P28" s="137">
        <f t="shared" si="9"/>
        <v>0</v>
      </c>
      <c r="Q28" s="137">
        <f t="shared" si="9"/>
        <v>0</v>
      </c>
      <c r="R28" s="137">
        <f t="shared" si="9"/>
        <v>0</v>
      </c>
      <c r="S28" s="137">
        <f t="shared" si="9"/>
        <v>0</v>
      </c>
      <c r="T28" s="137">
        <f t="shared" si="9"/>
        <v>0</v>
      </c>
      <c r="U28" s="137">
        <f t="shared" si="9"/>
        <v>0</v>
      </c>
      <c r="V28" s="137">
        <f t="shared" si="9"/>
        <v>0</v>
      </c>
      <c r="W28" s="137">
        <f t="shared" si="9"/>
        <v>0</v>
      </c>
      <c r="X28" s="137">
        <f t="shared" si="9"/>
        <v>0</v>
      </c>
      <c r="Y28" s="137">
        <f t="shared" si="9"/>
        <v>0</v>
      </c>
      <c r="Z28" s="137">
        <f t="shared" si="9"/>
        <v>0</v>
      </c>
      <c r="AA28" s="137">
        <f t="shared" si="9"/>
        <v>0</v>
      </c>
      <c r="AB28" s="137">
        <f t="shared" si="9"/>
        <v>0</v>
      </c>
      <c r="AC28" s="137">
        <f t="shared" si="9"/>
        <v>0</v>
      </c>
      <c r="AD28" s="145">
        <f t="shared" si="9"/>
        <v>0</v>
      </c>
      <c r="AE28" s="145">
        <f t="shared" si="9"/>
        <v>0</v>
      </c>
      <c r="AF28" s="367">
        <f t="shared" si="9"/>
        <v>0</v>
      </c>
    </row>
    <row r="29" spans="1:33" s="22" customFormat="1" ht="42" customHeight="1" x14ac:dyDescent="0.25">
      <c r="A29" s="505"/>
      <c r="B29" s="501"/>
      <c r="C29" s="501"/>
      <c r="D29" s="501"/>
      <c r="E29" s="502"/>
      <c r="F29" s="199" t="s">
        <v>394</v>
      </c>
      <c r="G29" s="368">
        <f>'Załącznik Nr 2 - tekst jednolit'!F15</f>
        <v>154848214</v>
      </c>
      <c r="H29" s="141">
        <f>'Załącznik Nr 2 - tekst jednolit'!G15</f>
        <v>36577537</v>
      </c>
      <c r="I29" s="141">
        <f>'Załącznik Nr 2 - tekst jednolit'!H15</f>
        <v>20077951</v>
      </c>
      <c r="J29" s="141">
        <f>'Załącznik Nr 2 - tekst jednolit'!I15</f>
        <v>10077844</v>
      </c>
      <c r="K29" s="141">
        <f>'Załącznik Nr 2 - tekst jednolit'!J15</f>
        <v>1870118</v>
      </c>
      <c r="L29" s="141">
        <f>'Załącznik Nr 2 - tekst jednolit'!K15</f>
        <v>1569936</v>
      </c>
      <c r="M29" s="141">
        <f>'Załącznik Nr 2 - tekst jednolit'!L15</f>
        <v>1117525</v>
      </c>
      <c r="N29" s="141">
        <f>'Załącznik Nr 2 - tekst jednolit'!M15</f>
        <v>1117525</v>
      </c>
      <c r="O29" s="141">
        <f>'Załącznik Nr 2 - tekst jednolit'!N15</f>
        <v>1108760</v>
      </c>
      <c r="P29" s="141">
        <f>'Załącznik Nr 2 - tekst jednolit'!O15</f>
        <v>1100000</v>
      </c>
      <c r="Q29" s="141">
        <f>'Załącznik Nr 2 - tekst jednolit'!P15</f>
        <v>1100000</v>
      </c>
      <c r="R29" s="141">
        <f>'Załącznik Nr 2 - tekst jednolit'!Q15</f>
        <v>0</v>
      </c>
      <c r="S29" s="141">
        <f>'Załącznik Nr 2 - tekst jednolit'!R15</f>
        <v>0</v>
      </c>
      <c r="T29" s="141">
        <f>'Załącznik Nr 2 - tekst jednolit'!S15</f>
        <v>0</v>
      </c>
      <c r="U29" s="141">
        <f>'Załącznik Nr 2 - tekst jednolit'!T15</f>
        <v>0</v>
      </c>
      <c r="V29" s="141">
        <f>'Załącznik Nr 2 - tekst jednolit'!U15</f>
        <v>0</v>
      </c>
      <c r="W29" s="141">
        <f>'Załącznik Nr 2 - tekst jednolit'!V15</f>
        <v>0</v>
      </c>
      <c r="X29" s="141">
        <f>'Załącznik Nr 2 - tekst jednolit'!W15</f>
        <v>0</v>
      </c>
      <c r="Y29" s="141">
        <f>'Załącznik Nr 2 - tekst jednolit'!X15</f>
        <v>0</v>
      </c>
      <c r="Z29" s="141">
        <f>'Załącznik Nr 2 - tekst jednolit'!Y15</f>
        <v>0</v>
      </c>
      <c r="AA29" s="141">
        <f>'Załącznik Nr 2 - tekst jednolit'!Z15</f>
        <v>0</v>
      </c>
      <c r="AB29" s="141">
        <f>'Załącznik Nr 2 - tekst jednolit'!AA15</f>
        <v>0</v>
      </c>
      <c r="AC29" s="141">
        <f>'Załącznik Nr 2 - tekst jednolit'!AB15</f>
        <v>0</v>
      </c>
      <c r="AD29" s="141">
        <f>'Załącznik Nr 2 - tekst jednolit'!AC15</f>
        <v>0</v>
      </c>
      <c r="AE29" s="243">
        <f>'Załącznik Nr 2 - tekst jednolit'!AD15</f>
        <v>0</v>
      </c>
      <c r="AF29" s="368">
        <f>'Załącznik Nr 2 - tekst jednolit'!AE15</f>
        <v>22098090</v>
      </c>
    </row>
    <row r="30" spans="1:33" s="128" customFormat="1" ht="55.5" customHeight="1" x14ac:dyDescent="0.3">
      <c r="A30" s="489"/>
      <c r="B30" s="483"/>
      <c r="C30" s="492"/>
      <c r="D30" s="456"/>
      <c r="E30" s="459"/>
      <c r="F30" s="200" t="s">
        <v>392</v>
      </c>
      <c r="G30" s="370"/>
      <c r="H30" s="143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46"/>
      <c r="AF30" s="383"/>
    </row>
    <row r="31" spans="1:33" s="128" customFormat="1" ht="55.5" customHeight="1" x14ac:dyDescent="0.3">
      <c r="A31" s="490"/>
      <c r="B31" s="484"/>
      <c r="C31" s="493"/>
      <c r="D31" s="457"/>
      <c r="E31" s="460"/>
      <c r="F31" s="201" t="s">
        <v>393</v>
      </c>
      <c r="G31" s="367">
        <f t="shared" ref="G31:AF31" si="10">G32-G30</f>
        <v>0</v>
      </c>
      <c r="H31" s="140">
        <f t="shared" si="10"/>
        <v>0</v>
      </c>
      <c r="I31" s="137">
        <f t="shared" si="10"/>
        <v>0</v>
      </c>
      <c r="J31" s="137">
        <f t="shared" si="10"/>
        <v>0</v>
      </c>
      <c r="K31" s="137">
        <f t="shared" si="10"/>
        <v>0</v>
      </c>
      <c r="L31" s="137">
        <f t="shared" si="10"/>
        <v>0</v>
      </c>
      <c r="M31" s="137">
        <f t="shared" si="10"/>
        <v>0</v>
      </c>
      <c r="N31" s="137">
        <f t="shared" si="10"/>
        <v>0</v>
      </c>
      <c r="O31" s="137">
        <f t="shared" si="10"/>
        <v>0</v>
      </c>
      <c r="P31" s="137">
        <f t="shared" si="10"/>
        <v>0</v>
      </c>
      <c r="Q31" s="137">
        <f t="shared" si="10"/>
        <v>0</v>
      </c>
      <c r="R31" s="137">
        <f t="shared" si="10"/>
        <v>0</v>
      </c>
      <c r="S31" s="137">
        <f t="shared" si="10"/>
        <v>0</v>
      </c>
      <c r="T31" s="137">
        <f t="shared" si="10"/>
        <v>0</v>
      </c>
      <c r="U31" s="137">
        <f t="shared" si="10"/>
        <v>0</v>
      </c>
      <c r="V31" s="137">
        <f t="shared" si="10"/>
        <v>0</v>
      </c>
      <c r="W31" s="137">
        <f t="shared" si="10"/>
        <v>0</v>
      </c>
      <c r="X31" s="137">
        <f t="shared" si="10"/>
        <v>0</v>
      </c>
      <c r="Y31" s="137">
        <f t="shared" si="10"/>
        <v>0</v>
      </c>
      <c r="Z31" s="137">
        <f t="shared" si="10"/>
        <v>0</v>
      </c>
      <c r="AA31" s="137">
        <f t="shared" si="10"/>
        <v>0</v>
      </c>
      <c r="AB31" s="137">
        <f t="shared" si="10"/>
        <v>0</v>
      </c>
      <c r="AC31" s="137">
        <f t="shared" si="10"/>
        <v>0</v>
      </c>
      <c r="AD31" s="137">
        <f t="shared" si="10"/>
        <v>0</v>
      </c>
      <c r="AE31" s="145">
        <f t="shared" si="10"/>
        <v>0</v>
      </c>
      <c r="AF31" s="367">
        <f t="shared" si="10"/>
        <v>0</v>
      </c>
    </row>
    <row r="32" spans="1:33" s="128" customFormat="1" ht="55.5" customHeight="1" x14ac:dyDescent="0.3">
      <c r="A32" s="491"/>
      <c r="B32" s="485"/>
      <c r="C32" s="494"/>
      <c r="D32" s="458"/>
      <c r="E32" s="461"/>
      <c r="F32" s="199" t="s">
        <v>394</v>
      </c>
      <c r="G32" s="371"/>
      <c r="H32" s="142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244"/>
      <c r="AF32" s="371"/>
    </row>
    <row r="33" spans="1:32" s="128" customFormat="1" ht="45.75" customHeight="1" x14ac:dyDescent="0.3">
      <c r="A33" s="440"/>
      <c r="B33" s="451"/>
      <c r="C33" s="492"/>
      <c r="D33" s="456"/>
      <c r="E33" s="459"/>
      <c r="F33" s="200" t="s">
        <v>392</v>
      </c>
      <c r="G33" s="370"/>
      <c r="H33" s="143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46"/>
      <c r="AF33" s="383"/>
    </row>
    <row r="34" spans="1:32" s="128" customFormat="1" ht="45.75" customHeight="1" x14ac:dyDescent="0.3">
      <c r="A34" s="441"/>
      <c r="B34" s="449"/>
      <c r="C34" s="493"/>
      <c r="D34" s="457"/>
      <c r="E34" s="460"/>
      <c r="F34" s="201" t="s">
        <v>393</v>
      </c>
      <c r="G34" s="367">
        <f t="shared" ref="G34:AF34" si="11">G35-G33</f>
        <v>0</v>
      </c>
      <c r="H34" s="140">
        <f t="shared" si="11"/>
        <v>0</v>
      </c>
      <c r="I34" s="137">
        <f t="shared" si="11"/>
        <v>0</v>
      </c>
      <c r="J34" s="137">
        <f t="shared" si="11"/>
        <v>0</v>
      </c>
      <c r="K34" s="137">
        <f t="shared" si="11"/>
        <v>0</v>
      </c>
      <c r="L34" s="137">
        <f t="shared" si="11"/>
        <v>0</v>
      </c>
      <c r="M34" s="137">
        <f t="shared" si="11"/>
        <v>0</v>
      </c>
      <c r="N34" s="137">
        <f t="shared" si="11"/>
        <v>0</v>
      </c>
      <c r="O34" s="137">
        <f t="shared" si="11"/>
        <v>0</v>
      </c>
      <c r="P34" s="137">
        <f t="shared" si="11"/>
        <v>0</v>
      </c>
      <c r="Q34" s="137">
        <f t="shared" si="11"/>
        <v>0</v>
      </c>
      <c r="R34" s="137">
        <f t="shared" si="11"/>
        <v>0</v>
      </c>
      <c r="S34" s="137">
        <f t="shared" si="11"/>
        <v>0</v>
      </c>
      <c r="T34" s="137">
        <f t="shared" si="11"/>
        <v>0</v>
      </c>
      <c r="U34" s="137">
        <f t="shared" si="11"/>
        <v>0</v>
      </c>
      <c r="V34" s="137">
        <f t="shared" si="11"/>
        <v>0</v>
      </c>
      <c r="W34" s="137">
        <f t="shared" si="11"/>
        <v>0</v>
      </c>
      <c r="X34" s="137">
        <f t="shared" si="11"/>
        <v>0</v>
      </c>
      <c r="Y34" s="137">
        <f t="shared" si="11"/>
        <v>0</v>
      </c>
      <c r="Z34" s="137">
        <f t="shared" si="11"/>
        <v>0</v>
      </c>
      <c r="AA34" s="137">
        <f t="shared" si="11"/>
        <v>0</v>
      </c>
      <c r="AB34" s="137">
        <f t="shared" si="11"/>
        <v>0</v>
      </c>
      <c r="AC34" s="137">
        <f t="shared" si="11"/>
        <v>0</v>
      </c>
      <c r="AD34" s="137">
        <f t="shared" si="11"/>
        <v>0</v>
      </c>
      <c r="AE34" s="145">
        <f t="shared" si="11"/>
        <v>0</v>
      </c>
      <c r="AF34" s="367">
        <f t="shared" si="11"/>
        <v>0</v>
      </c>
    </row>
    <row r="35" spans="1:32" s="128" customFormat="1" ht="45.75" customHeight="1" x14ac:dyDescent="0.3">
      <c r="A35" s="442"/>
      <c r="B35" s="450"/>
      <c r="C35" s="494"/>
      <c r="D35" s="458"/>
      <c r="E35" s="461"/>
      <c r="F35" s="199" t="s">
        <v>394</v>
      </c>
      <c r="G35" s="371"/>
      <c r="H35" s="142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244"/>
      <c r="AF35" s="371"/>
    </row>
    <row r="36" spans="1:32" s="128" customFormat="1" ht="47.25" customHeight="1" x14ac:dyDescent="0.3">
      <c r="A36" s="440"/>
      <c r="B36" s="451"/>
      <c r="C36" s="492"/>
      <c r="D36" s="456"/>
      <c r="E36" s="459"/>
      <c r="F36" s="200" t="s">
        <v>392</v>
      </c>
      <c r="G36" s="370"/>
      <c r="H36" s="143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46"/>
      <c r="AF36" s="383"/>
    </row>
    <row r="37" spans="1:32" s="128" customFormat="1" ht="47.25" customHeight="1" x14ac:dyDescent="0.3">
      <c r="A37" s="441"/>
      <c r="B37" s="449"/>
      <c r="C37" s="493"/>
      <c r="D37" s="457"/>
      <c r="E37" s="460"/>
      <c r="F37" s="201" t="s">
        <v>393</v>
      </c>
      <c r="G37" s="367">
        <f t="shared" ref="G37:AF37" si="12">G38-G36</f>
        <v>0</v>
      </c>
      <c r="H37" s="140">
        <f t="shared" si="12"/>
        <v>0</v>
      </c>
      <c r="I37" s="137">
        <f t="shared" si="12"/>
        <v>0</v>
      </c>
      <c r="J37" s="137">
        <f t="shared" si="12"/>
        <v>0</v>
      </c>
      <c r="K37" s="137">
        <f t="shared" si="12"/>
        <v>0</v>
      </c>
      <c r="L37" s="137">
        <f t="shared" si="12"/>
        <v>0</v>
      </c>
      <c r="M37" s="137">
        <f t="shared" si="12"/>
        <v>0</v>
      </c>
      <c r="N37" s="137">
        <f t="shared" si="12"/>
        <v>0</v>
      </c>
      <c r="O37" s="137">
        <f t="shared" si="12"/>
        <v>0</v>
      </c>
      <c r="P37" s="137">
        <f t="shared" si="12"/>
        <v>0</v>
      </c>
      <c r="Q37" s="137">
        <f t="shared" si="12"/>
        <v>0</v>
      </c>
      <c r="R37" s="137">
        <f t="shared" si="12"/>
        <v>0</v>
      </c>
      <c r="S37" s="137">
        <f t="shared" si="12"/>
        <v>0</v>
      </c>
      <c r="T37" s="137">
        <f t="shared" si="12"/>
        <v>0</v>
      </c>
      <c r="U37" s="137">
        <f t="shared" si="12"/>
        <v>0</v>
      </c>
      <c r="V37" s="137">
        <f t="shared" si="12"/>
        <v>0</v>
      </c>
      <c r="W37" s="137">
        <f t="shared" si="12"/>
        <v>0</v>
      </c>
      <c r="X37" s="137">
        <f t="shared" si="12"/>
        <v>0</v>
      </c>
      <c r="Y37" s="137">
        <f t="shared" si="12"/>
        <v>0</v>
      </c>
      <c r="Z37" s="137">
        <f t="shared" si="12"/>
        <v>0</v>
      </c>
      <c r="AA37" s="137">
        <f t="shared" si="12"/>
        <v>0</v>
      </c>
      <c r="AB37" s="137">
        <f t="shared" si="12"/>
        <v>0</v>
      </c>
      <c r="AC37" s="137">
        <f t="shared" si="12"/>
        <v>0</v>
      </c>
      <c r="AD37" s="137">
        <f t="shared" si="12"/>
        <v>0</v>
      </c>
      <c r="AE37" s="145">
        <f t="shared" si="12"/>
        <v>0</v>
      </c>
      <c r="AF37" s="367">
        <f t="shared" si="12"/>
        <v>0</v>
      </c>
    </row>
    <row r="38" spans="1:32" s="128" customFormat="1" ht="47.25" customHeight="1" x14ac:dyDescent="0.3">
      <c r="A38" s="442"/>
      <c r="B38" s="450"/>
      <c r="C38" s="494"/>
      <c r="D38" s="458"/>
      <c r="E38" s="461"/>
      <c r="F38" s="199" t="s">
        <v>394</v>
      </c>
      <c r="G38" s="371"/>
      <c r="H38" s="142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244"/>
      <c r="AF38" s="371"/>
    </row>
    <row r="39" spans="1:32" s="128" customFormat="1" ht="49.5" customHeight="1" x14ac:dyDescent="0.3">
      <c r="A39" s="440"/>
      <c r="B39" s="451"/>
      <c r="C39" s="492"/>
      <c r="D39" s="456"/>
      <c r="E39" s="459"/>
      <c r="F39" s="200" t="s">
        <v>392</v>
      </c>
      <c r="G39" s="370"/>
      <c r="H39" s="143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46"/>
      <c r="AF39" s="383"/>
    </row>
    <row r="40" spans="1:32" s="128" customFormat="1" ht="49.5" customHeight="1" x14ac:dyDescent="0.3">
      <c r="A40" s="441"/>
      <c r="B40" s="449"/>
      <c r="C40" s="493"/>
      <c r="D40" s="457"/>
      <c r="E40" s="460"/>
      <c r="F40" s="201" t="s">
        <v>393</v>
      </c>
      <c r="G40" s="367">
        <f t="shared" ref="G40:AF40" si="13">G41-G39</f>
        <v>0</v>
      </c>
      <c r="H40" s="140">
        <f t="shared" si="13"/>
        <v>0</v>
      </c>
      <c r="I40" s="137">
        <f t="shared" si="13"/>
        <v>0</v>
      </c>
      <c r="J40" s="137">
        <f t="shared" si="13"/>
        <v>0</v>
      </c>
      <c r="K40" s="137">
        <f t="shared" si="13"/>
        <v>0</v>
      </c>
      <c r="L40" s="137">
        <f t="shared" si="13"/>
        <v>0</v>
      </c>
      <c r="M40" s="137">
        <f t="shared" si="13"/>
        <v>0</v>
      </c>
      <c r="N40" s="137">
        <f t="shared" si="13"/>
        <v>0</v>
      </c>
      <c r="O40" s="137">
        <f t="shared" si="13"/>
        <v>0</v>
      </c>
      <c r="P40" s="137">
        <f t="shared" si="13"/>
        <v>0</v>
      </c>
      <c r="Q40" s="137">
        <f t="shared" si="13"/>
        <v>0</v>
      </c>
      <c r="R40" s="137">
        <f t="shared" si="13"/>
        <v>0</v>
      </c>
      <c r="S40" s="137">
        <f t="shared" si="13"/>
        <v>0</v>
      </c>
      <c r="T40" s="137">
        <f t="shared" si="13"/>
        <v>0</v>
      </c>
      <c r="U40" s="137">
        <f t="shared" si="13"/>
        <v>0</v>
      </c>
      <c r="V40" s="137">
        <f t="shared" si="13"/>
        <v>0</v>
      </c>
      <c r="W40" s="137">
        <f t="shared" si="13"/>
        <v>0</v>
      </c>
      <c r="X40" s="137">
        <f t="shared" si="13"/>
        <v>0</v>
      </c>
      <c r="Y40" s="137">
        <f t="shared" si="13"/>
        <v>0</v>
      </c>
      <c r="Z40" s="137">
        <f t="shared" si="13"/>
        <v>0</v>
      </c>
      <c r="AA40" s="137">
        <f t="shared" si="13"/>
        <v>0</v>
      </c>
      <c r="AB40" s="137">
        <f t="shared" si="13"/>
        <v>0</v>
      </c>
      <c r="AC40" s="137">
        <f t="shared" si="13"/>
        <v>0</v>
      </c>
      <c r="AD40" s="137">
        <f t="shared" si="13"/>
        <v>0</v>
      </c>
      <c r="AE40" s="145">
        <f t="shared" si="13"/>
        <v>0</v>
      </c>
      <c r="AF40" s="367">
        <f t="shared" si="13"/>
        <v>0</v>
      </c>
    </row>
    <row r="41" spans="1:32" s="128" customFormat="1" ht="49.5" customHeight="1" x14ac:dyDescent="0.3">
      <c r="A41" s="442"/>
      <c r="B41" s="450"/>
      <c r="C41" s="494"/>
      <c r="D41" s="458"/>
      <c r="E41" s="461"/>
      <c r="F41" s="199" t="s">
        <v>394</v>
      </c>
      <c r="G41" s="371"/>
      <c r="H41" s="142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244"/>
      <c r="AF41" s="371"/>
    </row>
    <row r="42" spans="1:32" s="128" customFormat="1" ht="60" customHeight="1" x14ac:dyDescent="0.3">
      <c r="A42" s="440"/>
      <c r="B42" s="451"/>
      <c r="C42" s="492"/>
      <c r="D42" s="456"/>
      <c r="E42" s="459"/>
      <c r="F42" s="200" t="s">
        <v>392</v>
      </c>
      <c r="G42" s="370"/>
      <c r="H42" s="143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46"/>
      <c r="AF42" s="383"/>
    </row>
    <row r="43" spans="1:32" s="128" customFormat="1" ht="60" customHeight="1" x14ac:dyDescent="0.3">
      <c r="A43" s="441"/>
      <c r="B43" s="449"/>
      <c r="C43" s="493"/>
      <c r="D43" s="457"/>
      <c r="E43" s="460"/>
      <c r="F43" s="201" t="s">
        <v>393</v>
      </c>
      <c r="G43" s="367">
        <f t="shared" ref="G43:AF43" si="14">G44-G42</f>
        <v>0</v>
      </c>
      <c r="H43" s="140">
        <f t="shared" si="14"/>
        <v>0</v>
      </c>
      <c r="I43" s="137">
        <f t="shared" si="14"/>
        <v>0</v>
      </c>
      <c r="J43" s="137">
        <f t="shared" si="14"/>
        <v>0</v>
      </c>
      <c r="K43" s="137">
        <f t="shared" si="14"/>
        <v>0</v>
      </c>
      <c r="L43" s="137">
        <f t="shared" si="14"/>
        <v>0</v>
      </c>
      <c r="M43" s="137">
        <f t="shared" si="14"/>
        <v>0</v>
      </c>
      <c r="N43" s="137">
        <f t="shared" si="14"/>
        <v>0</v>
      </c>
      <c r="O43" s="137">
        <f t="shared" si="14"/>
        <v>0</v>
      </c>
      <c r="P43" s="137">
        <f t="shared" si="14"/>
        <v>0</v>
      </c>
      <c r="Q43" s="137">
        <f t="shared" si="14"/>
        <v>0</v>
      </c>
      <c r="R43" s="137">
        <f t="shared" si="14"/>
        <v>0</v>
      </c>
      <c r="S43" s="137">
        <f t="shared" si="14"/>
        <v>0</v>
      </c>
      <c r="T43" s="137">
        <f t="shared" si="14"/>
        <v>0</v>
      </c>
      <c r="U43" s="137">
        <f t="shared" si="14"/>
        <v>0</v>
      </c>
      <c r="V43" s="137">
        <f t="shared" si="14"/>
        <v>0</v>
      </c>
      <c r="W43" s="137">
        <f t="shared" si="14"/>
        <v>0</v>
      </c>
      <c r="X43" s="137">
        <f t="shared" si="14"/>
        <v>0</v>
      </c>
      <c r="Y43" s="137">
        <f t="shared" si="14"/>
        <v>0</v>
      </c>
      <c r="Z43" s="137">
        <f t="shared" si="14"/>
        <v>0</v>
      </c>
      <c r="AA43" s="137">
        <f t="shared" si="14"/>
        <v>0</v>
      </c>
      <c r="AB43" s="137">
        <f t="shared" si="14"/>
        <v>0</v>
      </c>
      <c r="AC43" s="137">
        <f t="shared" si="14"/>
        <v>0</v>
      </c>
      <c r="AD43" s="137">
        <f t="shared" si="14"/>
        <v>0</v>
      </c>
      <c r="AE43" s="145">
        <f t="shared" si="14"/>
        <v>0</v>
      </c>
      <c r="AF43" s="367">
        <f t="shared" si="14"/>
        <v>0</v>
      </c>
    </row>
    <row r="44" spans="1:32" s="128" customFormat="1" ht="60" customHeight="1" x14ac:dyDescent="0.3">
      <c r="A44" s="442"/>
      <c r="B44" s="450"/>
      <c r="C44" s="494"/>
      <c r="D44" s="458"/>
      <c r="E44" s="461"/>
      <c r="F44" s="199" t="s">
        <v>394</v>
      </c>
      <c r="G44" s="371"/>
      <c r="H44" s="142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244"/>
      <c r="AF44" s="371"/>
    </row>
    <row r="45" spans="1:32" s="128" customFormat="1" ht="56.25" customHeight="1" x14ac:dyDescent="0.3">
      <c r="A45" s="440"/>
      <c r="B45" s="451"/>
      <c r="C45" s="492"/>
      <c r="D45" s="495"/>
      <c r="E45" s="498"/>
      <c r="F45" s="200" t="s">
        <v>392</v>
      </c>
      <c r="G45" s="370"/>
      <c r="H45" s="143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46"/>
      <c r="AF45" s="383"/>
    </row>
    <row r="46" spans="1:32" s="128" customFormat="1" ht="56.25" customHeight="1" x14ac:dyDescent="0.3">
      <c r="A46" s="441"/>
      <c r="B46" s="449"/>
      <c r="C46" s="493"/>
      <c r="D46" s="496"/>
      <c r="E46" s="499"/>
      <c r="F46" s="201" t="s">
        <v>393</v>
      </c>
      <c r="G46" s="367">
        <f t="shared" ref="G46:AF46" si="15">G47-G45</f>
        <v>0</v>
      </c>
      <c r="H46" s="140">
        <f t="shared" si="15"/>
        <v>0</v>
      </c>
      <c r="I46" s="137">
        <f t="shared" si="15"/>
        <v>0</v>
      </c>
      <c r="J46" s="137">
        <f t="shared" si="15"/>
        <v>0</v>
      </c>
      <c r="K46" s="137">
        <f t="shared" si="15"/>
        <v>0</v>
      </c>
      <c r="L46" s="137">
        <f t="shared" si="15"/>
        <v>0</v>
      </c>
      <c r="M46" s="137">
        <f t="shared" si="15"/>
        <v>0</v>
      </c>
      <c r="N46" s="137">
        <f t="shared" si="15"/>
        <v>0</v>
      </c>
      <c r="O46" s="137">
        <f t="shared" si="15"/>
        <v>0</v>
      </c>
      <c r="P46" s="137">
        <f t="shared" si="15"/>
        <v>0</v>
      </c>
      <c r="Q46" s="137">
        <f t="shared" si="15"/>
        <v>0</v>
      </c>
      <c r="R46" s="137">
        <f t="shared" si="15"/>
        <v>0</v>
      </c>
      <c r="S46" s="137">
        <f t="shared" si="15"/>
        <v>0</v>
      </c>
      <c r="T46" s="137">
        <f t="shared" si="15"/>
        <v>0</v>
      </c>
      <c r="U46" s="137">
        <f t="shared" si="15"/>
        <v>0</v>
      </c>
      <c r="V46" s="137">
        <f t="shared" si="15"/>
        <v>0</v>
      </c>
      <c r="W46" s="137">
        <f t="shared" si="15"/>
        <v>0</v>
      </c>
      <c r="X46" s="137">
        <f t="shared" si="15"/>
        <v>0</v>
      </c>
      <c r="Y46" s="137">
        <f t="shared" si="15"/>
        <v>0</v>
      </c>
      <c r="Z46" s="137">
        <f t="shared" si="15"/>
        <v>0</v>
      </c>
      <c r="AA46" s="137">
        <f t="shared" si="15"/>
        <v>0</v>
      </c>
      <c r="AB46" s="137">
        <f t="shared" si="15"/>
        <v>0</v>
      </c>
      <c r="AC46" s="137">
        <f t="shared" si="15"/>
        <v>0</v>
      </c>
      <c r="AD46" s="137">
        <f t="shared" si="15"/>
        <v>0</v>
      </c>
      <c r="AE46" s="145">
        <f t="shared" si="15"/>
        <v>0</v>
      </c>
      <c r="AF46" s="367">
        <f t="shared" si="15"/>
        <v>0</v>
      </c>
    </row>
    <row r="47" spans="1:32" s="128" customFormat="1" ht="56.25" customHeight="1" x14ac:dyDescent="0.3">
      <c r="A47" s="442"/>
      <c r="B47" s="450"/>
      <c r="C47" s="494"/>
      <c r="D47" s="497"/>
      <c r="E47" s="500"/>
      <c r="F47" s="199" t="s">
        <v>394</v>
      </c>
      <c r="G47" s="371"/>
      <c r="H47" s="142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244"/>
      <c r="AF47" s="371"/>
    </row>
    <row r="48" spans="1:32" s="128" customFormat="1" ht="48" customHeight="1" x14ac:dyDescent="0.3">
      <c r="A48" s="440"/>
      <c r="B48" s="451"/>
      <c r="C48" s="492"/>
      <c r="D48" s="495"/>
      <c r="E48" s="498"/>
      <c r="F48" s="200" t="s">
        <v>392</v>
      </c>
      <c r="G48" s="370"/>
      <c r="H48" s="143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46"/>
      <c r="AF48" s="383"/>
    </row>
    <row r="49" spans="1:32" s="128" customFormat="1" ht="48" customHeight="1" x14ac:dyDescent="0.3">
      <c r="A49" s="441"/>
      <c r="B49" s="449"/>
      <c r="C49" s="493"/>
      <c r="D49" s="496"/>
      <c r="E49" s="499"/>
      <c r="F49" s="201" t="s">
        <v>393</v>
      </c>
      <c r="G49" s="367">
        <f t="shared" ref="G49:AF49" si="16">G50-G48</f>
        <v>0</v>
      </c>
      <c r="H49" s="140">
        <f t="shared" si="16"/>
        <v>0</v>
      </c>
      <c r="I49" s="137">
        <f t="shared" si="16"/>
        <v>0</v>
      </c>
      <c r="J49" s="137">
        <f t="shared" si="16"/>
        <v>0</v>
      </c>
      <c r="K49" s="137">
        <f t="shared" si="16"/>
        <v>0</v>
      </c>
      <c r="L49" s="137">
        <f t="shared" si="16"/>
        <v>0</v>
      </c>
      <c r="M49" s="137">
        <f t="shared" si="16"/>
        <v>0</v>
      </c>
      <c r="N49" s="137">
        <f t="shared" si="16"/>
        <v>0</v>
      </c>
      <c r="O49" s="137">
        <f t="shared" si="16"/>
        <v>0</v>
      </c>
      <c r="P49" s="137">
        <f t="shared" si="16"/>
        <v>0</v>
      </c>
      <c r="Q49" s="137">
        <f t="shared" si="16"/>
        <v>0</v>
      </c>
      <c r="R49" s="137">
        <f t="shared" si="16"/>
        <v>0</v>
      </c>
      <c r="S49" s="137">
        <f t="shared" si="16"/>
        <v>0</v>
      </c>
      <c r="T49" s="137">
        <f t="shared" si="16"/>
        <v>0</v>
      </c>
      <c r="U49" s="137">
        <f t="shared" si="16"/>
        <v>0</v>
      </c>
      <c r="V49" s="137">
        <f t="shared" si="16"/>
        <v>0</v>
      </c>
      <c r="W49" s="137">
        <f t="shared" si="16"/>
        <v>0</v>
      </c>
      <c r="X49" s="137">
        <f t="shared" si="16"/>
        <v>0</v>
      </c>
      <c r="Y49" s="137">
        <f t="shared" si="16"/>
        <v>0</v>
      </c>
      <c r="Z49" s="137">
        <f t="shared" si="16"/>
        <v>0</v>
      </c>
      <c r="AA49" s="137">
        <f t="shared" si="16"/>
        <v>0</v>
      </c>
      <c r="AB49" s="137">
        <f t="shared" si="16"/>
        <v>0</v>
      </c>
      <c r="AC49" s="137">
        <f t="shared" si="16"/>
        <v>0</v>
      </c>
      <c r="AD49" s="137">
        <f t="shared" si="16"/>
        <v>0</v>
      </c>
      <c r="AE49" s="145">
        <f t="shared" si="16"/>
        <v>0</v>
      </c>
      <c r="AF49" s="367">
        <f t="shared" si="16"/>
        <v>0</v>
      </c>
    </row>
    <row r="50" spans="1:32" s="128" customFormat="1" ht="48" customHeight="1" x14ac:dyDescent="0.3">
      <c r="A50" s="442"/>
      <c r="B50" s="450"/>
      <c r="C50" s="494"/>
      <c r="D50" s="497"/>
      <c r="E50" s="500"/>
      <c r="F50" s="199" t="s">
        <v>394</v>
      </c>
      <c r="G50" s="371"/>
      <c r="H50" s="142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244"/>
      <c r="AF50" s="371"/>
    </row>
    <row r="51" spans="1:32" s="128" customFormat="1" ht="48" customHeight="1" x14ac:dyDescent="0.3">
      <c r="A51" s="440"/>
      <c r="B51" s="451"/>
      <c r="C51" s="492"/>
      <c r="D51" s="495"/>
      <c r="E51" s="498"/>
      <c r="F51" s="200" t="s">
        <v>392</v>
      </c>
      <c r="G51" s="370"/>
      <c r="H51" s="143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46"/>
      <c r="AF51" s="383"/>
    </row>
    <row r="52" spans="1:32" s="128" customFormat="1" ht="48" customHeight="1" x14ac:dyDescent="0.3">
      <c r="A52" s="441"/>
      <c r="B52" s="449"/>
      <c r="C52" s="493"/>
      <c r="D52" s="496"/>
      <c r="E52" s="499"/>
      <c r="F52" s="201" t="s">
        <v>393</v>
      </c>
      <c r="G52" s="367">
        <f t="shared" ref="G52:AF52" si="17">G53-G51</f>
        <v>0</v>
      </c>
      <c r="H52" s="140">
        <f t="shared" si="17"/>
        <v>0</v>
      </c>
      <c r="I52" s="137">
        <f t="shared" si="17"/>
        <v>0</v>
      </c>
      <c r="J52" s="137">
        <f t="shared" si="17"/>
        <v>0</v>
      </c>
      <c r="K52" s="137">
        <f t="shared" si="17"/>
        <v>0</v>
      </c>
      <c r="L52" s="137">
        <f t="shared" si="17"/>
        <v>0</v>
      </c>
      <c r="M52" s="137">
        <f t="shared" si="17"/>
        <v>0</v>
      </c>
      <c r="N52" s="137">
        <f t="shared" si="17"/>
        <v>0</v>
      </c>
      <c r="O52" s="137">
        <f t="shared" si="17"/>
        <v>0</v>
      </c>
      <c r="P52" s="137">
        <f t="shared" si="17"/>
        <v>0</v>
      </c>
      <c r="Q52" s="137">
        <f t="shared" si="17"/>
        <v>0</v>
      </c>
      <c r="R52" s="137">
        <f t="shared" si="17"/>
        <v>0</v>
      </c>
      <c r="S52" s="137">
        <f t="shared" si="17"/>
        <v>0</v>
      </c>
      <c r="T52" s="137">
        <f t="shared" si="17"/>
        <v>0</v>
      </c>
      <c r="U52" s="137">
        <f t="shared" si="17"/>
        <v>0</v>
      </c>
      <c r="V52" s="137">
        <f t="shared" si="17"/>
        <v>0</v>
      </c>
      <c r="W52" s="137">
        <f t="shared" si="17"/>
        <v>0</v>
      </c>
      <c r="X52" s="137">
        <f t="shared" si="17"/>
        <v>0</v>
      </c>
      <c r="Y52" s="137">
        <f t="shared" si="17"/>
        <v>0</v>
      </c>
      <c r="Z52" s="137">
        <f t="shared" si="17"/>
        <v>0</v>
      </c>
      <c r="AA52" s="137">
        <f t="shared" si="17"/>
        <v>0</v>
      </c>
      <c r="AB52" s="137">
        <f t="shared" si="17"/>
        <v>0</v>
      </c>
      <c r="AC52" s="137">
        <f t="shared" si="17"/>
        <v>0</v>
      </c>
      <c r="AD52" s="137">
        <f t="shared" si="17"/>
        <v>0</v>
      </c>
      <c r="AE52" s="145">
        <f t="shared" si="17"/>
        <v>0</v>
      </c>
      <c r="AF52" s="367">
        <f t="shared" si="17"/>
        <v>0</v>
      </c>
    </row>
    <row r="53" spans="1:32" s="128" customFormat="1" ht="48" customHeight="1" x14ac:dyDescent="0.3">
      <c r="A53" s="442"/>
      <c r="B53" s="450"/>
      <c r="C53" s="494"/>
      <c r="D53" s="497"/>
      <c r="E53" s="500"/>
      <c r="F53" s="199" t="s">
        <v>394</v>
      </c>
      <c r="G53" s="371"/>
      <c r="H53" s="142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244"/>
      <c r="AF53" s="371"/>
    </row>
    <row r="54" spans="1:32" s="128" customFormat="1" ht="42" customHeight="1" x14ac:dyDescent="0.3">
      <c r="A54" s="440"/>
      <c r="B54" s="451"/>
      <c r="C54" s="492"/>
      <c r="D54" s="495"/>
      <c r="E54" s="498"/>
      <c r="F54" s="200" t="s">
        <v>392</v>
      </c>
      <c r="G54" s="370"/>
      <c r="H54" s="143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46"/>
      <c r="AF54" s="383"/>
    </row>
    <row r="55" spans="1:32" s="128" customFormat="1" ht="42" customHeight="1" x14ac:dyDescent="0.3">
      <c r="A55" s="441"/>
      <c r="B55" s="449"/>
      <c r="C55" s="493"/>
      <c r="D55" s="496"/>
      <c r="E55" s="499"/>
      <c r="F55" s="201" t="s">
        <v>393</v>
      </c>
      <c r="G55" s="367">
        <f t="shared" ref="G55:AF55" si="18">G56-G54</f>
        <v>0</v>
      </c>
      <c r="H55" s="140">
        <f t="shared" si="18"/>
        <v>0</v>
      </c>
      <c r="I55" s="137">
        <f t="shared" si="18"/>
        <v>0</v>
      </c>
      <c r="J55" s="137">
        <f t="shared" si="18"/>
        <v>0</v>
      </c>
      <c r="K55" s="137">
        <f t="shared" si="18"/>
        <v>0</v>
      </c>
      <c r="L55" s="137">
        <f t="shared" si="18"/>
        <v>0</v>
      </c>
      <c r="M55" s="137">
        <f t="shared" si="18"/>
        <v>0</v>
      </c>
      <c r="N55" s="137">
        <f t="shared" si="18"/>
        <v>0</v>
      </c>
      <c r="O55" s="137">
        <f t="shared" si="18"/>
        <v>0</v>
      </c>
      <c r="P55" s="137">
        <f t="shared" si="18"/>
        <v>0</v>
      </c>
      <c r="Q55" s="137">
        <f t="shared" si="18"/>
        <v>0</v>
      </c>
      <c r="R55" s="137">
        <f t="shared" si="18"/>
        <v>0</v>
      </c>
      <c r="S55" s="137">
        <f t="shared" si="18"/>
        <v>0</v>
      </c>
      <c r="T55" s="137">
        <f t="shared" si="18"/>
        <v>0</v>
      </c>
      <c r="U55" s="137">
        <f t="shared" si="18"/>
        <v>0</v>
      </c>
      <c r="V55" s="137">
        <f t="shared" si="18"/>
        <v>0</v>
      </c>
      <c r="W55" s="137">
        <f t="shared" si="18"/>
        <v>0</v>
      </c>
      <c r="X55" s="137">
        <f t="shared" si="18"/>
        <v>0</v>
      </c>
      <c r="Y55" s="137">
        <f t="shared" si="18"/>
        <v>0</v>
      </c>
      <c r="Z55" s="137">
        <f t="shared" si="18"/>
        <v>0</v>
      </c>
      <c r="AA55" s="137">
        <f t="shared" si="18"/>
        <v>0</v>
      </c>
      <c r="AB55" s="137">
        <f t="shared" si="18"/>
        <v>0</v>
      </c>
      <c r="AC55" s="137">
        <f t="shared" si="18"/>
        <v>0</v>
      </c>
      <c r="AD55" s="137">
        <f t="shared" si="18"/>
        <v>0</v>
      </c>
      <c r="AE55" s="145">
        <f t="shared" si="18"/>
        <v>0</v>
      </c>
      <c r="AF55" s="367">
        <f t="shared" si="18"/>
        <v>0</v>
      </c>
    </row>
    <row r="56" spans="1:32" s="128" customFormat="1" ht="42" customHeight="1" x14ac:dyDescent="0.3">
      <c r="A56" s="442"/>
      <c r="B56" s="450"/>
      <c r="C56" s="494"/>
      <c r="D56" s="497"/>
      <c r="E56" s="500"/>
      <c r="F56" s="199" t="s">
        <v>394</v>
      </c>
      <c r="G56" s="371"/>
      <c r="H56" s="142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244"/>
      <c r="AF56" s="371"/>
    </row>
    <row r="57" spans="1:32" s="128" customFormat="1" ht="60" customHeight="1" x14ac:dyDescent="0.3">
      <c r="A57" s="440"/>
      <c r="B57" s="451"/>
      <c r="C57" s="492"/>
      <c r="D57" s="495"/>
      <c r="E57" s="498"/>
      <c r="F57" s="200" t="s">
        <v>392</v>
      </c>
      <c r="G57" s="370"/>
      <c r="H57" s="143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46"/>
      <c r="AF57" s="383"/>
    </row>
    <row r="58" spans="1:32" s="128" customFormat="1" ht="60" customHeight="1" x14ac:dyDescent="0.3">
      <c r="A58" s="441"/>
      <c r="B58" s="449"/>
      <c r="C58" s="493"/>
      <c r="D58" s="496"/>
      <c r="E58" s="499"/>
      <c r="F58" s="201" t="s">
        <v>393</v>
      </c>
      <c r="G58" s="367">
        <f t="shared" ref="G58:AF58" si="19">G59-G57</f>
        <v>0</v>
      </c>
      <c r="H58" s="140">
        <f t="shared" si="19"/>
        <v>0</v>
      </c>
      <c r="I58" s="137">
        <f t="shared" si="19"/>
        <v>0</v>
      </c>
      <c r="J58" s="137">
        <f t="shared" si="19"/>
        <v>0</v>
      </c>
      <c r="K58" s="137">
        <f t="shared" si="19"/>
        <v>0</v>
      </c>
      <c r="L58" s="137">
        <f t="shared" si="19"/>
        <v>0</v>
      </c>
      <c r="M58" s="137">
        <f t="shared" si="19"/>
        <v>0</v>
      </c>
      <c r="N58" s="137">
        <f t="shared" si="19"/>
        <v>0</v>
      </c>
      <c r="O58" s="137">
        <f t="shared" si="19"/>
        <v>0</v>
      </c>
      <c r="P58" s="137">
        <f t="shared" si="19"/>
        <v>0</v>
      </c>
      <c r="Q58" s="137">
        <f t="shared" si="19"/>
        <v>0</v>
      </c>
      <c r="R58" s="137">
        <f t="shared" si="19"/>
        <v>0</v>
      </c>
      <c r="S58" s="137">
        <f t="shared" si="19"/>
        <v>0</v>
      </c>
      <c r="T58" s="137">
        <f t="shared" si="19"/>
        <v>0</v>
      </c>
      <c r="U58" s="137">
        <f t="shared" si="19"/>
        <v>0</v>
      </c>
      <c r="V58" s="137">
        <f t="shared" si="19"/>
        <v>0</v>
      </c>
      <c r="W58" s="137">
        <f t="shared" si="19"/>
        <v>0</v>
      </c>
      <c r="X58" s="137">
        <f t="shared" si="19"/>
        <v>0</v>
      </c>
      <c r="Y58" s="137">
        <f t="shared" si="19"/>
        <v>0</v>
      </c>
      <c r="Z58" s="137">
        <f t="shared" si="19"/>
        <v>0</v>
      </c>
      <c r="AA58" s="137">
        <f t="shared" si="19"/>
        <v>0</v>
      </c>
      <c r="AB58" s="137">
        <f t="shared" si="19"/>
        <v>0</v>
      </c>
      <c r="AC58" s="137">
        <f t="shared" si="19"/>
        <v>0</v>
      </c>
      <c r="AD58" s="137">
        <f t="shared" si="19"/>
        <v>0</v>
      </c>
      <c r="AE58" s="145">
        <f t="shared" si="19"/>
        <v>0</v>
      </c>
      <c r="AF58" s="367">
        <f t="shared" si="19"/>
        <v>0</v>
      </c>
    </row>
    <row r="59" spans="1:32" s="128" customFormat="1" ht="60" customHeight="1" x14ac:dyDescent="0.3">
      <c r="A59" s="442"/>
      <c r="B59" s="450"/>
      <c r="C59" s="494"/>
      <c r="D59" s="497"/>
      <c r="E59" s="500"/>
      <c r="F59" s="199" t="s">
        <v>394</v>
      </c>
      <c r="G59" s="371"/>
      <c r="H59" s="142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244"/>
      <c r="AF59" s="371"/>
    </row>
    <row r="60" spans="1:32" s="128" customFormat="1" ht="53.25" customHeight="1" x14ac:dyDescent="0.3">
      <c r="A60" s="440"/>
      <c r="B60" s="451"/>
      <c r="C60" s="492"/>
      <c r="D60" s="495"/>
      <c r="E60" s="498"/>
      <c r="F60" s="200" t="s">
        <v>392</v>
      </c>
      <c r="G60" s="370"/>
      <c r="H60" s="143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46"/>
      <c r="AF60" s="383"/>
    </row>
    <row r="61" spans="1:32" s="128" customFormat="1" ht="53.25" customHeight="1" x14ac:dyDescent="0.3">
      <c r="A61" s="441"/>
      <c r="B61" s="449"/>
      <c r="C61" s="493"/>
      <c r="D61" s="496"/>
      <c r="E61" s="499"/>
      <c r="F61" s="201" t="s">
        <v>393</v>
      </c>
      <c r="G61" s="367">
        <f t="shared" ref="G61:AF61" si="20">G62-G60</f>
        <v>0</v>
      </c>
      <c r="H61" s="140">
        <f t="shared" si="20"/>
        <v>0</v>
      </c>
      <c r="I61" s="137">
        <f t="shared" si="20"/>
        <v>0</v>
      </c>
      <c r="J61" s="137">
        <f t="shared" si="20"/>
        <v>0</v>
      </c>
      <c r="K61" s="137">
        <f t="shared" si="20"/>
        <v>0</v>
      </c>
      <c r="L61" s="137">
        <f t="shared" si="20"/>
        <v>0</v>
      </c>
      <c r="M61" s="137">
        <f t="shared" si="20"/>
        <v>0</v>
      </c>
      <c r="N61" s="137">
        <f t="shared" si="20"/>
        <v>0</v>
      </c>
      <c r="O61" s="137">
        <f t="shared" si="20"/>
        <v>0</v>
      </c>
      <c r="P61" s="137">
        <f t="shared" si="20"/>
        <v>0</v>
      </c>
      <c r="Q61" s="137">
        <f t="shared" si="20"/>
        <v>0</v>
      </c>
      <c r="R61" s="137">
        <f t="shared" si="20"/>
        <v>0</v>
      </c>
      <c r="S61" s="137">
        <f t="shared" si="20"/>
        <v>0</v>
      </c>
      <c r="T61" s="137">
        <f t="shared" si="20"/>
        <v>0</v>
      </c>
      <c r="U61" s="137">
        <f t="shared" si="20"/>
        <v>0</v>
      </c>
      <c r="V61" s="137">
        <f t="shared" si="20"/>
        <v>0</v>
      </c>
      <c r="W61" s="137">
        <f t="shared" si="20"/>
        <v>0</v>
      </c>
      <c r="X61" s="137">
        <f t="shared" si="20"/>
        <v>0</v>
      </c>
      <c r="Y61" s="137">
        <f t="shared" si="20"/>
        <v>0</v>
      </c>
      <c r="Z61" s="137">
        <f t="shared" si="20"/>
        <v>0</v>
      </c>
      <c r="AA61" s="137">
        <f t="shared" si="20"/>
        <v>0</v>
      </c>
      <c r="AB61" s="137">
        <f t="shared" si="20"/>
        <v>0</v>
      </c>
      <c r="AC61" s="137">
        <f t="shared" si="20"/>
        <v>0</v>
      </c>
      <c r="AD61" s="137">
        <f t="shared" si="20"/>
        <v>0</v>
      </c>
      <c r="AE61" s="145">
        <f t="shared" si="20"/>
        <v>0</v>
      </c>
      <c r="AF61" s="367">
        <f t="shared" si="20"/>
        <v>0</v>
      </c>
    </row>
    <row r="62" spans="1:32" s="128" customFormat="1" ht="53.25" customHeight="1" x14ac:dyDescent="0.3">
      <c r="A62" s="442"/>
      <c r="B62" s="450"/>
      <c r="C62" s="494"/>
      <c r="D62" s="497"/>
      <c r="E62" s="500"/>
      <c r="F62" s="199" t="s">
        <v>394</v>
      </c>
      <c r="G62" s="371"/>
      <c r="H62" s="142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244"/>
      <c r="AF62" s="371"/>
    </row>
    <row r="63" spans="1:32" s="128" customFormat="1" ht="48.75" customHeight="1" x14ac:dyDescent="0.3">
      <c r="A63" s="440"/>
      <c r="B63" s="451"/>
      <c r="C63" s="492"/>
      <c r="D63" s="495"/>
      <c r="E63" s="498"/>
      <c r="F63" s="200" t="s">
        <v>392</v>
      </c>
      <c r="G63" s="370"/>
      <c r="H63" s="143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46"/>
      <c r="AF63" s="383"/>
    </row>
    <row r="64" spans="1:32" s="128" customFormat="1" ht="48.75" customHeight="1" x14ac:dyDescent="0.3">
      <c r="A64" s="441"/>
      <c r="B64" s="449"/>
      <c r="C64" s="493"/>
      <c r="D64" s="496"/>
      <c r="E64" s="499"/>
      <c r="F64" s="201" t="s">
        <v>393</v>
      </c>
      <c r="G64" s="367">
        <f t="shared" ref="G64:AF64" si="21">G65-G63</f>
        <v>0</v>
      </c>
      <c r="H64" s="140">
        <f t="shared" si="21"/>
        <v>0</v>
      </c>
      <c r="I64" s="137">
        <f t="shared" si="21"/>
        <v>0</v>
      </c>
      <c r="J64" s="137">
        <f t="shared" si="21"/>
        <v>0</v>
      </c>
      <c r="K64" s="137">
        <f t="shared" si="21"/>
        <v>0</v>
      </c>
      <c r="L64" s="137">
        <f t="shared" si="21"/>
        <v>0</v>
      </c>
      <c r="M64" s="137">
        <f t="shared" si="21"/>
        <v>0</v>
      </c>
      <c r="N64" s="137">
        <f t="shared" si="21"/>
        <v>0</v>
      </c>
      <c r="O64" s="137">
        <f t="shared" si="21"/>
        <v>0</v>
      </c>
      <c r="P64" s="137">
        <f t="shared" si="21"/>
        <v>0</v>
      </c>
      <c r="Q64" s="137">
        <f t="shared" si="21"/>
        <v>0</v>
      </c>
      <c r="R64" s="137">
        <f t="shared" si="21"/>
        <v>0</v>
      </c>
      <c r="S64" s="137">
        <f t="shared" si="21"/>
        <v>0</v>
      </c>
      <c r="T64" s="137">
        <f t="shared" si="21"/>
        <v>0</v>
      </c>
      <c r="U64" s="137">
        <f t="shared" si="21"/>
        <v>0</v>
      </c>
      <c r="V64" s="137">
        <f t="shared" si="21"/>
        <v>0</v>
      </c>
      <c r="W64" s="137">
        <f t="shared" si="21"/>
        <v>0</v>
      </c>
      <c r="X64" s="137">
        <f t="shared" si="21"/>
        <v>0</v>
      </c>
      <c r="Y64" s="137">
        <f t="shared" si="21"/>
        <v>0</v>
      </c>
      <c r="Z64" s="137">
        <f t="shared" si="21"/>
        <v>0</v>
      </c>
      <c r="AA64" s="137">
        <f t="shared" si="21"/>
        <v>0</v>
      </c>
      <c r="AB64" s="137">
        <f t="shared" si="21"/>
        <v>0</v>
      </c>
      <c r="AC64" s="137">
        <f t="shared" si="21"/>
        <v>0</v>
      </c>
      <c r="AD64" s="137">
        <f t="shared" si="21"/>
        <v>0</v>
      </c>
      <c r="AE64" s="145">
        <f t="shared" si="21"/>
        <v>0</v>
      </c>
      <c r="AF64" s="367">
        <f t="shared" si="21"/>
        <v>0</v>
      </c>
    </row>
    <row r="65" spans="1:32" s="128" customFormat="1" ht="48.75" customHeight="1" x14ac:dyDescent="0.3">
      <c r="A65" s="442"/>
      <c r="B65" s="450"/>
      <c r="C65" s="494"/>
      <c r="D65" s="497"/>
      <c r="E65" s="500"/>
      <c r="F65" s="199" t="s">
        <v>394</v>
      </c>
      <c r="G65" s="371"/>
      <c r="H65" s="142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244"/>
      <c r="AF65" s="371"/>
    </row>
    <row r="66" spans="1:32" s="128" customFormat="1" ht="53.25" customHeight="1" x14ac:dyDescent="0.3">
      <c r="A66" s="440"/>
      <c r="B66" s="451"/>
      <c r="C66" s="492"/>
      <c r="D66" s="495"/>
      <c r="E66" s="498"/>
      <c r="F66" s="200" t="s">
        <v>392</v>
      </c>
      <c r="G66" s="370"/>
      <c r="H66" s="143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46"/>
      <c r="AF66" s="383"/>
    </row>
    <row r="67" spans="1:32" s="128" customFormat="1" ht="53.25" customHeight="1" x14ac:dyDescent="0.3">
      <c r="A67" s="441"/>
      <c r="B67" s="449"/>
      <c r="C67" s="493"/>
      <c r="D67" s="496"/>
      <c r="E67" s="499"/>
      <c r="F67" s="201" t="s">
        <v>393</v>
      </c>
      <c r="G67" s="367">
        <f t="shared" ref="G67:AF67" si="22">G68-G66</f>
        <v>0</v>
      </c>
      <c r="H67" s="140">
        <f t="shared" si="22"/>
        <v>0</v>
      </c>
      <c r="I67" s="137">
        <f t="shared" si="22"/>
        <v>0</v>
      </c>
      <c r="J67" s="137">
        <f t="shared" si="22"/>
        <v>0</v>
      </c>
      <c r="K67" s="137">
        <f t="shared" si="22"/>
        <v>0</v>
      </c>
      <c r="L67" s="137">
        <f t="shared" si="22"/>
        <v>0</v>
      </c>
      <c r="M67" s="137">
        <f t="shared" si="22"/>
        <v>0</v>
      </c>
      <c r="N67" s="137">
        <f t="shared" si="22"/>
        <v>0</v>
      </c>
      <c r="O67" s="137">
        <f t="shared" si="22"/>
        <v>0</v>
      </c>
      <c r="P67" s="137">
        <f t="shared" si="22"/>
        <v>0</v>
      </c>
      <c r="Q67" s="137">
        <f t="shared" si="22"/>
        <v>0</v>
      </c>
      <c r="R67" s="137">
        <f t="shared" si="22"/>
        <v>0</v>
      </c>
      <c r="S67" s="137">
        <f t="shared" si="22"/>
        <v>0</v>
      </c>
      <c r="T67" s="137">
        <f t="shared" si="22"/>
        <v>0</v>
      </c>
      <c r="U67" s="137">
        <f t="shared" si="22"/>
        <v>0</v>
      </c>
      <c r="V67" s="137">
        <f t="shared" si="22"/>
        <v>0</v>
      </c>
      <c r="W67" s="137">
        <f t="shared" si="22"/>
        <v>0</v>
      </c>
      <c r="X67" s="137">
        <f t="shared" si="22"/>
        <v>0</v>
      </c>
      <c r="Y67" s="137">
        <f t="shared" si="22"/>
        <v>0</v>
      </c>
      <c r="Z67" s="137">
        <f t="shared" si="22"/>
        <v>0</v>
      </c>
      <c r="AA67" s="137">
        <f t="shared" si="22"/>
        <v>0</v>
      </c>
      <c r="AB67" s="137">
        <f t="shared" si="22"/>
        <v>0</v>
      </c>
      <c r="AC67" s="137">
        <f t="shared" si="22"/>
        <v>0</v>
      </c>
      <c r="AD67" s="137">
        <f t="shared" si="22"/>
        <v>0</v>
      </c>
      <c r="AE67" s="145">
        <f t="shared" si="22"/>
        <v>0</v>
      </c>
      <c r="AF67" s="367">
        <f t="shared" si="22"/>
        <v>0</v>
      </c>
    </row>
    <row r="68" spans="1:32" s="128" customFormat="1" ht="53.25" customHeight="1" x14ac:dyDescent="0.3">
      <c r="A68" s="442"/>
      <c r="B68" s="450"/>
      <c r="C68" s="494"/>
      <c r="D68" s="497"/>
      <c r="E68" s="500"/>
      <c r="F68" s="199" t="s">
        <v>394</v>
      </c>
      <c r="G68" s="371"/>
      <c r="H68" s="142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244"/>
      <c r="AF68" s="371"/>
    </row>
    <row r="69" spans="1:32" s="128" customFormat="1" ht="53.25" customHeight="1" x14ac:dyDescent="0.3">
      <c r="A69" s="440"/>
      <c r="B69" s="451"/>
      <c r="C69" s="492"/>
      <c r="D69" s="495"/>
      <c r="E69" s="498"/>
      <c r="F69" s="200" t="s">
        <v>392</v>
      </c>
      <c r="G69" s="370"/>
      <c r="H69" s="143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46"/>
      <c r="AF69" s="383"/>
    </row>
    <row r="70" spans="1:32" s="128" customFormat="1" ht="53.25" customHeight="1" x14ac:dyDescent="0.3">
      <c r="A70" s="441"/>
      <c r="B70" s="449"/>
      <c r="C70" s="493"/>
      <c r="D70" s="496"/>
      <c r="E70" s="499"/>
      <c r="F70" s="201" t="s">
        <v>393</v>
      </c>
      <c r="G70" s="367">
        <f t="shared" ref="G70:AF70" si="23">G71-G69</f>
        <v>0</v>
      </c>
      <c r="H70" s="140">
        <f t="shared" si="23"/>
        <v>0</v>
      </c>
      <c r="I70" s="137">
        <f t="shared" si="23"/>
        <v>0</v>
      </c>
      <c r="J70" s="137">
        <f t="shared" si="23"/>
        <v>0</v>
      </c>
      <c r="K70" s="137">
        <f t="shared" si="23"/>
        <v>0</v>
      </c>
      <c r="L70" s="137">
        <f t="shared" si="23"/>
        <v>0</v>
      </c>
      <c r="M70" s="137">
        <f t="shared" si="23"/>
        <v>0</v>
      </c>
      <c r="N70" s="137">
        <f t="shared" si="23"/>
        <v>0</v>
      </c>
      <c r="O70" s="137">
        <f t="shared" si="23"/>
        <v>0</v>
      </c>
      <c r="P70" s="137">
        <f t="shared" si="23"/>
        <v>0</v>
      </c>
      <c r="Q70" s="137">
        <f t="shared" si="23"/>
        <v>0</v>
      </c>
      <c r="R70" s="137">
        <f t="shared" si="23"/>
        <v>0</v>
      </c>
      <c r="S70" s="137">
        <f t="shared" si="23"/>
        <v>0</v>
      </c>
      <c r="T70" s="137">
        <f t="shared" si="23"/>
        <v>0</v>
      </c>
      <c r="U70" s="137">
        <f t="shared" si="23"/>
        <v>0</v>
      </c>
      <c r="V70" s="137">
        <f t="shared" si="23"/>
        <v>0</v>
      </c>
      <c r="W70" s="137">
        <f t="shared" si="23"/>
        <v>0</v>
      </c>
      <c r="X70" s="137">
        <f t="shared" si="23"/>
        <v>0</v>
      </c>
      <c r="Y70" s="137">
        <f t="shared" si="23"/>
        <v>0</v>
      </c>
      <c r="Z70" s="137">
        <f t="shared" si="23"/>
        <v>0</v>
      </c>
      <c r="AA70" s="137">
        <f t="shared" si="23"/>
        <v>0</v>
      </c>
      <c r="AB70" s="137">
        <f t="shared" si="23"/>
        <v>0</v>
      </c>
      <c r="AC70" s="137">
        <f t="shared" si="23"/>
        <v>0</v>
      </c>
      <c r="AD70" s="137">
        <f t="shared" si="23"/>
        <v>0</v>
      </c>
      <c r="AE70" s="145">
        <f t="shared" si="23"/>
        <v>0</v>
      </c>
      <c r="AF70" s="367">
        <f t="shared" si="23"/>
        <v>0</v>
      </c>
    </row>
    <row r="71" spans="1:32" s="128" customFormat="1" ht="53.25" customHeight="1" x14ac:dyDescent="0.3">
      <c r="A71" s="442"/>
      <c r="B71" s="450"/>
      <c r="C71" s="494"/>
      <c r="D71" s="497"/>
      <c r="E71" s="500"/>
      <c r="F71" s="199" t="s">
        <v>394</v>
      </c>
      <c r="G71" s="371"/>
      <c r="H71" s="142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244"/>
      <c r="AF71" s="371"/>
    </row>
    <row r="72" spans="1:32" s="128" customFormat="1" ht="43.5" customHeight="1" x14ac:dyDescent="0.3">
      <c r="A72" s="440"/>
      <c r="B72" s="451"/>
      <c r="C72" s="492"/>
      <c r="D72" s="495"/>
      <c r="E72" s="498"/>
      <c r="F72" s="200" t="s">
        <v>392</v>
      </c>
      <c r="G72" s="370"/>
      <c r="H72" s="143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46"/>
      <c r="AF72" s="383"/>
    </row>
    <row r="73" spans="1:32" s="128" customFormat="1" ht="43.5" customHeight="1" x14ac:dyDescent="0.3">
      <c r="A73" s="441"/>
      <c r="B73" s="449"/>
      <c r="C73" s="493"/>
      <c r="D73" s="496"/>
      <c r="E73" s="499"/>
      <c r="F73" s="201" t="s">
        <v>393</v>
      </c>
      <c r="G73" s="367">
        <f t="shared" ref="G73:AF73" si="24">G74-G72</f>
        <v>0</v>
      </c>
      <c r="H73" s="140">
        <f t="shared" si="24"/>
        <v>0</v>
      </c>
      <c r="I73" s="137">
        <f t="shared" si="24"/>
        <v>0</v>
      </c>
      <c r="J73" s="137">
        <f t="shared" si="24"/>
        <v>0</v>
      </c>
      <c r="K73" s="137">
        <f t="shared" si="24"/>
        <v>0</v>
      </c>
      <c r="L73" s="137">
        <f t="shared" si="24"/>
        <v>0</v>
      </c>
      <c r="M73" s="137">
        <f t="shared" si="24"/>
        <v>0</v>
      </c>
      <c r="N73" s="137">
        <f t="shared" si="24"/>
        <v>0</v>
      </c>
      <c r="O73" s="137">
        <f t="shared" si="24"/>
        <v>0</v>
      </c>
      <c r="P73" s="137">
        <f t="shared" si="24"/>
        <v>0</v>
      </c>
      <c r="Q73" s="137">
        <f t="shared" si="24"/>
        <v>0</v>
      </c>
      <c r="R73" s="137">
        <f t="shared" si="24"/>
        <v>0</v>
      </c>
      <c r="S73" s="137">
        <f t="shared" si="24"/>
        <v>0</v>
      </c>
      <c r="T73" s="137">
        <f t="shared" si="24"/>
        <v>0</v>
      </c>
      <c r="U73" s="137">
        <f t="shared" si="24"/>
        <v>0</v>
      </c>
      <c r="V73" s="137">
        <f t="shared" si="24"/>
        <v>0</v>
      </c>
      <c r="W73" s="137">
        <f t="shared" si="24"/>
        <v>0</v>
      </c>
      <c r="X73" s="137">
        <f t="shared" si="24"/>
        <v>0</v>
      </c>
      <c r="Y73" s="137">
        <f t="shared" si="24"/>
        <v>0</v>
      </c>
      <c r="Z73" s="137">
        <f t="shared" si="24"/>
        <v>0</v>
      </c>
      <c r="AA73" s="137">
        <f t="shared" si="24"/>
        <v>0</v>
      </c>
      <c r="AB73" s="137">
        <f t="shared" si="24"/>
        <v>0</v>
      </c>
      <c r="AC73" s="137">
        <f t="shared" si="24"/>
        <v>0</v>
      </c>
      <c r="AD73" s="137">
        <f t="shared" si="24"/>
        <v>0</v>
      </c>
      <c r="AE73" s="145">
        <f t="shared" si="24"/>
        <v>0</v>
      </c>
      <c r="AF73" s="367">
        <f t="shared" si="24"/>
        <v>0</v>
      </c>
    </row>
    <row r="74" spans="1:32" s="128" customFormat="1" ht="43.5" customHeight="1" x14ac:dyDescent="0.3">
      <c r="A74" s="442"/>
      <c r="B74" s="450"/>
      <c r="C74" s="494"/>
      <c r="D74" s="497"/>
      <c r="E74" s="500"/>
      <c r="F74" s="199" t="s">
        <v>394</v>
      </c>
      <c r="G74" s="371"/>
      <c r="H74" s="142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244"/>
      <c r="AF74" s="371"/>
    </row>
    <row r="75" spans="1:32" s="128" customFormat="1" ht="51.75" customHeight="1" x14ac:dyDescent="0.3">
      <c r="A75" s="440"/>
      <c r="B75" s="451"/>
      <c r="C75" s="492"/>
      <c r="D75" s="495"/>
      <c r="E75" s="498"/>
      <c r="F75" s="200" t="s">
        <v>392</v>
      </c>
      <c r="G75" s="370"/>
      <c r="H75" s="143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46"/>
      <c r="AF75" s="383"/>
    </row>
    <row r="76" spans="1:32" s="128" customFormat="1" ht="51.75" customHeight="1" x14ac:dyDescent="0.3">
      <c r="A76" s="441"/>
      <c r="B76" s="449"/>
      <c r="C76" s="493"/>
      <c r="D76" s="496"/>
      <c r="E76" s="499"/>
      <c r="F76" s="201" t="s">
        <v>393</v>
      </c>
      <c r="G76" s="367">
        <f t="shared" ref="G76:AF76" si="25">G77-G75</f>
        <v>0</v>
      </c>
      <c r="H76" s="140">
        <f t="shared" si="25"/>
        <v>0</v>
      </c>
      <c r="I76" s="137">
        <f t="shared" si="25"/>
        <v>0</v>
      </c>
      <c r="J76" s="137">
        <f t="shared" si="25"/>
        <v>0</v>
      </c>
      <c r="K76" s="137">
        <f t="shared" si="25"/>
        <v>0</v>
      </c>
      <c r="L76" s="137">
        <f t="shared" si="25"/>
        <v>0</v>
      </c>
      <c r="M76" s="137">
        <f t="shared" si="25"/>
        <v>0</v>
      </c>
      <c r="N76" s="137">
        <f t="shared" si="25"/>
        <v>0</v>
      </c>
      <c r="O76" s="137">
        <f t="shared" si="25"/>
        <v>0</v>
      </c>
      <c r="P76" s="137">
        <f t="shared" si="25"/>
        <v>0</v>
      </c>
      <c r="Q76" s="137">
        <f t="shared" si="25"/>
        <v>0</v>
      </c>
      <c r="R76" s="137">
        <f t="shared" si="25"/>
        <v>0</v>
      </c>
      <c r="S76" s="137">
        <f t="shared" si="25"/>
        <v>0</v>
      </c>
      <c r="T76" s="137">
        <f t="shared" si="25"/>
        <v>0</v>
      </c>
      <c r="U76" s="137">
        <f t="shared" si="25"/>
        <v>0</v>
      </c>
      <c r="V76" s="137">
        <f t="shared" si="25"/>
        <v>0</v>
      </c>
      <c r="W76" s="137">
        <f t="shared" si="25"/>
        <v>0</v>
      </c>
      <c r="X76" s="137">
        <f t="shared" si="25"/>
        <v>0</v>
      </c>
      <c r="Y76" s="137">
        <f t="shared" si="25"/>
        <v>0</v>
      </c>
      <c r="Z76" s="137">
        <f t="shared" si="25"/>
        <v>0</v>
      </c>
      <c r="AA76" s="137">
        <f t="shared" si="25"/>
        <v>0</v>
      </c>
      <c r="AB76" s="137">
        <f t="shared" si="25"/>
        <v>0</v>
      </c>
      <c r="AC76" s="137">
        <f t="shared" si="25"/>
        <v>0</v>
      </c>
      <c r="AD76" s="137">
        <f t="shared" si="25"/>
        <v>0</v>
      </c>
      <c r="AE76" s="145">
        <f t="shared" si="25"/>
        <v>0</v>
      </c>
      <c r="AF76" s="367">
        <f t="shared" si="25"/>
        <v>0</v>
      </c>
    </row>
    <row r="77" spans="1:32" s="128" customFormat="1" ht="51.75" customHeight="1" x14ac:dyDescent="0.3">
      <c r="A77" s="442"/>
      <c r="B77" s="450"/>
      <c r="C77" s="494"/>
      <c r="D77" s="497"/>
      <c r="E77" s="500"/>
      <c r="F77" s="199" t="s">
        <v>394</v>
      </c>
      <c r="G77" s="371"/>
      <c r="H77" s="142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244"/>
      <c r="AF77" s="371"/>
    </row>
    <row r="78" spans="1:32" s="128" customFormat="1" ht="55.5" customHeight="1" x14ac:dyDescent="0.3">
      <c r="A78" s="440"/>
      <c r="B78" s="451"/>
      <c r="C78" s="492"/>
      <c r="D78" s="495"/>
      <c r="E78" s="498"/>
      <c r="F78" s="200" t="s">
        <v>392</v>
      </c>
      <c r="G78" s="370"/>
      <c r="H78" s="143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46"/>
      <c r="AF78" s="383"/>
    </row>
    <row r="79" spans="1:32" s="128" customFormat="1" ht="55.5" customHeight="1" x14ac:dyDescent="0.3">
      <c r="A79" s="441"/>
      <c r="B79" s="449"/>
      <c r="C79" s="493"/>
      <c r="D79" s="496"/>
      <c r="E79" s="499"/>
      <c r="F79" s="201" t="s">
        <v>393</v>
      </c>
      <c r="G79" s="367">
        <f t="shared" ref="G79:AF79" si="26">G80-G78</f>
        <v>0</v>
      </c>
      <c r="H79" s="140">
        <f t="shared" si="26"/>
        <v>0</v>
      </c>
      <c r="I79" s="137">
        <f t="shared" si="26"/>
        <v>0</v>
      </c>
      <c r="J79" s="137">
        <f t="shared" si="26"/>
        <v>0</v>
      </c>
      <c r="K79" s="137">
        <f t="shared" si="26"/>
        <v>0</v>
      </c>
      <c r="L79" s="137">
        <f t="shared" si="26"/>
        <v>0</v>
      </c>
      <c r="M79" s="137">
        <f t="shared" si="26"/>
        <v>0</v>
      </c>
      <c r="N79" s="137">
        <f t="shared" si="26"/>
        <v>0</v>
      </c>
      <c r="O79" s="137">
        <f t="shared" si="26"/>
        <v>0</v>
      </c>
      <c r="P79" s="137">
        <f t="shared" si="26"/>
        <v>0</v>
      </c>
      <c r="Q79" s="137">
        <f t="shared" si="26"/>
        <v>0</v>
      </c>
      <c r="R79" s="137">
        <f t="shared" si="26"/>
        <v>0</v>
      </c>
      <c r="S79" s="137">
        <f t="shared" si="26"/>
        <v>0</v>
      </c>
      <c r="T79" s="137">
        <f t="shared" si="26"/>
        <v>0</v>
      </c>
      <c r="U79" s="137">
        <f t="shared" si="26"/>
        <v>0</v>
      </c>
      <c r="V79" s="137">
        <f t="shared" si="26"/>
        <v>0</v>
      </c>
      <c r="W79" s="137">
        <f t="shared" si="26"/>
        <v>0</v>
      </c>
      <c r="X79" s="137">
        <f t="shared" si="26"/>
        <v>0</v>
      </c>
      <c r="Y79" s="137">
        <f t="shared" si="26"/>
        <v>0</v>
      </c>
      <c r="Z79" s="137">
        <f t="shared" si="26"/>
        <v>0</v>
      </c>
      <c r="AA79" s="137">
        <f t="shared" si="26"/>
        <v>0</v>
      </c>
      <c r="AB79" s="137">
        <f t="shared" si="26"/>
        <v>0</v>
      </c>
      <c r="AC79" s="137">
        <f t="shared" si="26"/>
        <v>0</v>
      </c>
      <c r="AD79" s="137">
        <f t="shared" si="26"/>
        <v>0</v>
      </c>
      <c r="AE79" s="145">
        <f t="shared" si="26"/>
        <v>0</v>
      </c>
      <c r="AF79" s="367">
        <f t="shared" si="26"/>
        <v>0</v>
      </c>
    </row>
    <row r="80" spans="1:32" s="128" customFormat="1" ht="55.5" customHeight="1" x14ac:dyDescent="0.3">
      <c r="A80" s="442"/>
      <c r="B80" s="450"/>
      <c r="C80" s="494"/>
      <c r="D80" s="497"/>
      <c r="E80" s="500"/>
      <c r="F80" s="199" t="s">
        <v>394</v>
      </c>
      <c r="G80" s="371"/>
      <c r="H80" s="142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244"/>
      <c r="AF80" s="371"/>
    </row>
    <row r="81" spans="1:32" s="128" customFormat="1" ht="55.5" customHeight="1" x14ac:dyDescent="0.3">
      <c r="A81" s="440"/>
      <c r="B81" s="451"/>
      <c r="C81" s="492"/>
      <c r="D81" s="495"/>
      <c r="E81" s="498"/>
      <c r="F81" s="200" t="s">
        <v>392</v>
      </c>
      <c r="G81" s="370"/>
      <c r="H81" s="143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46"/>
      <c r="AF81" s="383"/>
    </row>
    <row r="82" spans="1:32" s="128" customFormat="1" ht="55.5" customHeight="1" x14ac:dyDescent="0.3">
      <c r="A82" s="441"/>
      <c r="B82" s="449"/>
      <c r="C82" s="493"/>
      <c r="D82" s="496"/>
      <c r="E82" s="499"/>
      <c r="F82" s="201" t="s">
        <v>393</v>
      </c>
      <c r="G82" s="367">
        <f t="shared" ref="G82:AF82" si="27">G83-G81</f>
        <v>0</v>
      </c>
      <c r="H82" s="140">
        <f t="shared" si="27"/>
        <v>0</v>
      </c>
      <c r="I82" s="137">
        <f t="shared" si="27"/>
        <v>0</v>
      </c>
      <c r="J82" s="137">
        <f t="shared" si="27"/>
        <v>0</v>
      </c>
      <c r="K82" s="137">
        <f t="shared" si="27"/>
        <v>0</v>
      </c>
      <c r="L82" s="137">
        <f t="shared" si="27"/>
        <v>0</v>
      </c>
      <c r="M82" s="137">
        <f t="shared" si="27"/>
        <v>0</v>
      </c>
      <c r="N82" s="137">
        <f t="shared" si="27"/>
        <v>0</v>
      </c>
      <c r="O82" s="137">
        <f t="shared" si="27"/>
        <v>0</v>
      </c>
      <c r="P82" s="137">
        <f t="shared" si="27"/>
        <v>0</v>
      </c>
      <c r="Q82" s="137">
        <f t="shared" si="27"/>
        <v>0</v>
      </c>
      <c r="R82" s="137">
        <f t="shared" si="27"/>
        <v>0</v>
      </c>
      <c r="S82" s="137">
        <f t="shared" si="27"/>
        <v>0</v>
      </c>
      <c r="T82" s="137">
        <f t="shared" si="27"/>
        <v>0</v>
      </c>
      <c r="U82" s="137">
        <f t="shared" si="27"/>
        <v>0</v>
      </c>
      <c r="V82" s="137">
        <f t="shared" si="27"/>
        <v>0</v>
      </c>
      <c r="W82" s="137">
        <f t="shared" si="27"/>
        <v>0</v>
      </c>
      <c r="X82" s="137">
        <f t="shared" si="27"/>
        <v>0</v>
      </c>
      <c r="Y82" s="137">
        <f t="shared" si="27"/>
        <v>0</v>
      </c>
      <c r="Z82" s="137">
        <f t="shared" si="27"/>
        <v>0</v>
      </c>
      <c r="AA82" s="137">
        <f t="shared" si="27"/>
        <v>0</v>
      </c>
      <c r="AB82" s="137">
        <f t="shared" si="27"/>
        <v>0</v>
      </c>
      <c r="AC82" s="137">
        <f t="shared" si="27"/>
        <v>0</v>
      </c>
      <c r="AD82" s="137">
        <f t="shared" si="27"/>
        <v>0</v>
      </c>
      <c r="AE82" s="145">
        <f t="shared" si="27"/>
        <v>0</v>
      </c>
      <c r="AF82" s="367">
        <f t="shared" si="27"/>
        <v>0</v>
      </c>
    </row>
    <row r="83" spans="1:32" s="128" customFormat="1" ht="55.5" customHeight="1" x14ac:dyDescent="0.3">
      <c r="A83" s="442"/>
      <c r="B83" s="450"/>
      <c r="C83" s="494"/>
      <c r="D83" s="497"/>
      <c r="E83" s="500"/>
      <c r="F83" s="199" t="s">
        <v>394</v>
      </c>
      <c r="G83" s="371"/>
      <c r="H83" s="142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244"/>
      <c r="AF83" s="371"/>
    </row>
    <row r="84" spans="1:32" s="128" customFormat="1" ht="55.5" customHeight="1" x14ac:dyDescent="0.3">
      <c r="A84" s="440"/>
      <c r="B84" s="451"/>
      <c r="C84" s="492"/>
      <c r="D84" s="495"/>
      <c r="E84" s="498"/>
      <c r="F84" s="200" t="s">
        <v>392</v>
      </c>
      <c r="G84" s="370"/>
      <c r="H84" s="143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46"/>
      <c r="AF84" s="383"/>
    </row>
    <row r="85" spans="1:32" s="128" customFormat="1" ht="55.5" customHeight="1" x14ac:dyDescent="0.3">
      <c r="A85" s="441"/>
      <c r="B85" s="449"/>
      <c r="C85" s="493"/>
      <c r="D85" s="496"/>
      <c r="E85" s="499"/>
      <c r="F85" s="201" t="s">
        <v>393</v>
      </c>
      <c r="G85" s="367">
        <f>G86-G84</f>
        <v>0</v>
      </c>
      <c r="H85" s="140">
        <f>H86-H84</f>
        <v>0</v>
      </c>
      <c r="I85" s="137">
        <f t="shared" ref="I85:AF85" si="28">I86-I84</f>
        <v>0</v>
      </c>
      <c r="J85" s="137">
        <f t="shared" si="28"/>
        <v>0</v>
      </c>
      <c r="K85" s="137">
        <f t="shared" si="28"/>
        <v>0</v>
      </c>
      <c r="L85" s="137">
        <f t="shared" si="28"/>
        <v>0</v>
      </c>
      <c r="M85" s="137">
        <f t="shared" si="28"/>
        <v>0</v>
      </c>
      <c r="N85" s="137">
        <f t="shared" si="28"/>
        <v>0</v>
      </c>
      <c r="O85" s="137">
        <f t="shared" si="28"/>
        <v>0</v>
      </c>
      <c r="P85" s="137">
        <f t="shared" si="28"/>
        <v>0</v>
      </c>
      <c r="Q85" s="137">
        <f t="shared" si="28"/>
        <v>0</v>
      </c>
      <c r="R85" s="137">
        <f t="shared" si="28"/>
        <v>0</v>
      </c>
      <c r="S85" s="137">
        <f t="shared" si="28"/>
        <v>0</v>
      </c>
      <c r="T85" s="137">
        <f t="shared" si="28"/>
        <v>0</v>
      </c>
      <c r="U85" s="137">
        <f t="shared" si="28"/>
        <v>0</v>
      </c>
      <c r="V85" s="137">
        <f t="shared" si="28"/>
        <v>0</v>
      </c>
      <c r="W85" s="137">
        <f t="shared" si="28"/>
        <v>0</v>
      </c>
      <c r="X85" s="137">
        <f t="shared" si="28"/>
        <v>0</v>
      </c>
      <c r="Y85" s="137">
        <f t="shared" si="28"/>
        <v>0</v>
      </c>
      <c r="Z85" s="137">
        <f t="shared" si="28"/>
        <v>0</v>
      </c>
      <c r="AA85" s="137">
        <f t="shared" si="28"/>
        <v>0</v>
      </c>
      <c r="AB85" s="137">
        <f t="shared" si="28"/>
        <v>0</v>
      </c>
      <c r="AC85" s="137">
        <f t="shared" si="28"/>
        <v>0</v>
      </c>
      <c r="AD85" s="137">
        <f t="shared" si="28"/>
        <v>0</v>
      </c>
      <c r="AE85" s="145">
        <f t="shared" si="28"/>
        <v>0</v>
      </c>
      <c r="AF85" s="367">
        <f t="shared" si="28"/>
        <v>0</v>
      </c>
    </row>
    <row r="86" spans="1:32" s="128" customFormat="1" ht="55.5" customHeight="1" x14ac:dyDescent="0.3">
      <c r="A86" s="442"/>
      <c r="B86" s="450"/>
      <c r="C86" s="494"/>
      <c r="D86" s="497"/>
      <c r="E86" s="500"/>
      <c r="F86" s="199" t="s">
        <v>394</v>
      </c>
      <c r="G86" s="371"/>
      <c r="H86" s="142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244"/>
      <c r="AF86" s="371"/>
    </row>
    <row r="87" spans="1:32" s="128" customFormat="1" ht="55.5" customHeight="1" x14ac:dyDescent="0.3">
      <c r="A87" s="440"/>
      <c r="B87" s="451"/>
      <c r="C87" s="492"/>
      <c r="D87" s="495"/>
      <c r="E87" s="498"/>
      <c r="F87" s="200" t="s">
        <v>392</v>
      </c>
      <c r="G87" s="370"/>
      <c r="H87" s="143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46"/>
      <c r="AF87" s="383"/>
    </row>
    <row r="88" spans="1:32" s="128" customFormat="1" ht="55.5" customHeight="1" x14ac:dyDescent="0.3">
      <c r="A88" s="441"/>
      <c r="B88" s="449"/>
      <c r="C88" s="493"/>
      <c r="D88" s="496"/>
      <c r="E88" s="499"/>
      <c r="F88" s="201" t="s">
        <v>393</v>
      </c>
      <c r="G88" s="367">
        <f t="shared" ref="G88:AF88" si="29">G89-G87</f>
        <v>0</v>
      </c>
      <c r="H88" s="140">
        <f t="shared" si="29"/>
        <v>0</v>
      </c>
      <c r="I88" s="137">
        <f t="shared" si="29"/>
        <v>0</v>
      </c>
      <c r="J88" s="137">
        <f t="shared" si="29"/>
        <v>0</v>
      </c>
      <c r="K88" s="137">
        <f t="shared" si="29"/>
        <v>0</v>
      </c>
      <c r="L88" s="137">
        <f t="shared" si="29"/>
        <v>0</v>
      </c>
      <c r="M88" s="137">
        <f t="shared" si="29"/>
        <v>0</v>
      </c>
      <c r="N88" s="137">
        <f t="shared" si="29"/>
        <v>0</v>
      </c>
      <c r="O88" s="137">
        <f t="shared" si="29"/>
        <v>0</v>
      </c>
      <c r="P88" s="137">
        <f t="shared" si="29"/>
        <v>0</v>
      </c>
      <c r="Q88" s="137">
        <f t="shared" si="29"/>
        <v>0</v>
      </c>
      <c r="R88" s="137">
        <f t="shared" si="29"/>
        <v>0</v>
      </c>
      <c r="S88" s="137">
        <f t="shared" si="29"/>
        <v>0</v>
      </c>
      <c r="T88" s="137">
        <f t="shared" si="29"/>
        <v>0</v>
      </c>
      <c r="U88" s="137">
        <f t="shared" si="29"/>
        <v>0</v>
      </c>
      <c r="V88" s="137">
        <f t="shared" si="29"/>
        <v>0</v>
      </c>
      <c r="W88" s="137">
        <f t="shared" si="29"/>
        <v>0</v>
      </c>
      <c r="X88" s="137">
        <f t="shared" si="29"/>
        <v>0</v>
      </c>
      <c r="Y88" s="137">
        <f t="shared" si="29"/>
        <v>0</v>
      </c>
      <c r="Z88" s="137">
        <f t="shared" si="29"/>
        <v>0</v>
      </c>
      <c r="AA88" s="137">
        <f t="shared" si="29"/>
        <v>0</v>
      </c>
      <c r="AB88" s="137">
        <f t="shared" si="29"/>
        <v>0</v>
      </c>
      <c r="AC88" s="137">
        <f t="shared" si="29"/>
        <v>0</v>
      </c>
      <c r="AD88" s="137">
        <f t="shared" si="29"/>
        <v>0</v>
      </c>
      <c r="AE88" s="145">
        <f t="shared" si="29"/>
        <v>0</v>
      </c>
      <c r="AF88" s="367">
        <f t="shared" si="29"/>
        <v>0</v>
      </c>
    </row>
    <row r="89" spans="1:32" s="128" customFormat="1" ht="55.5" customHeight="1" x14ac:dyDescent="0.3">
      <c r="A89" s="442"/>
      <c r="B89" s="450"/>
      <c r="C89" s="494"/>
      <c r="D89" s="497"/>
      <c r="E89" s="500"/>
      <c r="F89" s="199" t="s">
        <v>394</v>
      </c>
      <c r="G89" s="371"/>
      <c r="H89" s="142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244"/>
      <c r="AF89" s="371"/>
    </row>
    <row r="90" spans="1:32" s="128" customFormat="1" ht="51" customHeight="1" x14ac:dyDescent="0.3">
      <c r="A90" s="440"/>
      <c r="B90" s="451"/>
      <c r="C90" s="492"/>
      <c r="D90" s="495"/>
      <c r="E90" s="498"/>
      <c r="F90" s="200" t="s">
        <v>392</v>
      </c>
      <c r="G90" s="370"/>
      <c r="H90" s="143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46"/>
      <c r="AF90" s="383"/>
    </row>
    <row r="91" spans="1:32" s="128" customFormat="1" ht="51" customHeight="1" x14ac:dyDescent="0.3">
      <c r="A91" s="441"/>
      <c r="B91" s="449"/>
      <c r="C91" s="493"/>
      <c r="D91" s="496"/>
      <c r="E91" s="499"/>
      <c r="F91" s="201" t="s">
        <v>393</v>
      </c>
      <c r="G91" s="367">
        <f t="shared" ref="G91:AF91" si="30">G92-G90</f>
        <v>0</v>
      </c>
      <c r="H91" s="140">
        <f t="shared" si="30"/>
        <v>0</v>
      </c>
      <c r="I91" s="137">
        <f t="shared" si="30"/>
        <v>0</v>
      </c>
      <c r="J91" s="137">
        <f t="shared" si="30"/>
        <v>0</v>
      </c>
      <c r="K91" s="137">
        <f t="shared" si="30"/>
        <v>0</v>
      </c>
      <c r="L91" s="137">
        <f t="shared" si="30"/>
        <v>0</v>
      </c>
      <c r="M91" s="137">
        <f t="shared" si="30"/>
        <v>0</v>
      </c>
      <c r="N91" s="137">
        <f t="shared" si="30"/>
        <v>0</v>
      </c>
      <c r="O91" s="137">
        <f t="shared" si="30"/>
        <v>0</v>
      </c>
      <c r="P91" s="137">
        <f t="shared" si="30"/>
        <v>0</v>
      </c>
      <c r="Q91" s="137">
        <f t="shared" si="30"/>
        <v>0</v>
      </c>
      <c r="R91" s="137">
        <f t="shared" si="30"/>
        <v>0</v>
      </c>
      <c r="S91" s="137">
        <f t="shared" si="30"/>
        <v>0</v>
      </c>
      <c r="T91" s="137">
        <f t="shared" si="30"/>
        <v>0</v>
      </c>
      <c r="U91" s="137">
        <f t="shared" si="30"/>
        <v>0</v>
      </c>
      <c r="V91" s="137">
        <f t="shared" si="30"/>
        <v>0</v>
      </c>
      <c r="W91" s="137">
        <f t="shared" si="30"/>
        <v>0</v>
      </c>
      <c r="X91" s="137">
        <f t="shared" si="30"/>
        <v>0</v>
      </c>
      <c r="Y91" s="137">
        <f t="shared" si="30"/>
        <v>0</v>
      </c>
      <c r="Z91" s="137">
        <f t="shared" si="30"/>
        <v>0</v>
      </c>
      <c r="AA91" s="137">
        <f t="shared" si="30"/>
        <v>0</v>
      </c>
      <c r="AB91" s="137">
        <f t="shared" si="30"/>
        <v>0</v>
      </c>
      <c r="AC91" s="137">
        <f t="shared" si="30"/>
        <v>0</v>
      </c>
      <c r="AD91" s="137">
        <f t="shared" si="30"/>
        <v>0</v>
      </c>
      <c r="AE91" s="145">
        <f t="shared" si="30"/>
        <v>0</v>
      </c>
      <c r="AF91" s="367">
        <f t="shared" si="30"/>
        <v>0</v>
      </c>
    </row>
    <row r="92" spans="1:32" s="128" customFormat="1" ht="51" customHeight="1" x14ac:dyDescent="0.3">
      <c r="A92" s="442"/>
      <c r="B92" s="450"/>
      <c r="C92" s="494"/>
      <c r="D92" s="497"/>
      <c r="E92" s="500"/>
      <c r="F92" s="199" t="s">
        <v>394</v>
      </c>
      <c r="G92" s="371"/>
      <c r="H92" s="142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244"/>
      <c r="AF92" s="371"/>
    </row>
    <row r="93" spans="1:32" s="128" customFormat="1" ht="51" customHeight="1" x14ac:dyDescent="0.3">
      <c r="A93" s="440"/>
      <c r="B93" s="451"/>
      <c r="C93" s="492"/>
      <c r="D93" s="495"/>
      <c r="E93" s="498"/>
      <c r="F93" s="200" t="s">
        <v>392</v>
      </c>
      <c r="G93" s="370"/>
      <c r="H93" s="143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46"/>
      <c r="AF93" s="383"/>
    </row>
    <row r="94" spans="1:32" s="128" customFormat="1" ht="51" customHeight="1" x14ac:dyDescent="0.3">
      <c r="A94" s="441"/>
      <c r="B94" s="449"/>
      <c r="C94" s="493"/>
      <c r="D94" s="496"/>
      <c r="E94" s="499"/>
      <c r="F94" s="201" t="s">
        <v>393</v>
      </c>
      <c r="G94" s="367">
        <f>G95-G93</f>
        <v>0</v>
      </c>
      <c r="H94" s="140">
        <f>H95-H93</f>
        <v>0</v>
      </c>
      <c r="I94" s="137">
        <f t="shared" ref="I94:AF94" si="31">I95-I93</f>
        <v>0</v>
      </c>
      <c r="J94" s="137">
        <f t="shared" si="31"/>
        <v>0</v>
      </c>
      <c r="K94" s="137">
        <f t="shared" si="31"/>
        <v>0</v>
      </c>
      <c r="L94" s="137">
        <f t="shared" si="31"/>
        <v>0</v>
      </c>
      <c r="M94" s="137">
        <f t="shared" si="31"/>
        <v>0</v>
      </c>
      <c r="N94" s="137">
        <f t="shared" si="31"/>
        <v>0</v>
      </c>
      <c r="O94" s="137">
        <f t="shared" si="31"/>
        <v>0</v>
      </c>
      <c r="P94" s="137">
        <f t="shared" si="31"/>
        <v>0</v>
      </c>
      <c r="Q94" s="137">
        <f t="shared" si="31"/>
        <v>0</v>
      </c>
      <c r="R94" s="137">
        <f t="shared" si="31"/>
        <v>0</v>
      </c>
      <c r="S94" s="137">
        <f t="shared" si="31"/>
        <v>0</v>
      </c>
      <c r="T94" s="137">
        <f t="shared" si="31"/>
        <v>0</v>
      </c>
      <c r="U94" s="137">
        <f t="shared" si="31"/>
        <v>0</v>
      </c>
      <c r="V94" s="137">
        <f t="shared" si="31"/>
        <v>0</v>
      </c>
      <c r="W94" s="137">
        <f t="shared" si="31"/>
        <v>0</v>
      </c>
      <c r="X94" s="137">
        <f t="shared" si="31"/>
        <v>0</v>
      </c>
      <c r="Y94" s="137">
        <f t="shared" si="31"/>
        <v>0</v>
      </c>
      <c r="Z94" s="137">
        <f t="shared" si="31"/>
        <v>0</v>
      </c>
      <c r="AA94" s="137">
        <f t="shared" si="31"/>
        <v>0</v>
      </c>
      <c r="AB94" s="137">
        <f t="shared" si="31"/>
        <v>0</v>
      </c>
      <c r="AC94" s="137">
        <f t="shared" si="31"/>
        <v>0</v>
      </c>
      <c r="AD94" s="137">
        <f t="shared" si="31"/>
        <v>0</v>
      </c>
      <c r="AE94" s="145">
        <f t="shared" si="31"/>
        <v>0</v>
      </c>
      <c r="AF94" s="367">
        <f t="shared" si="31"/>
        <v>0</v>
      </c>
    </row>
    <row r="95" spans="1:32" s="128" customFormat="1" ht="51" customHeight="1" x14ac:dyDescent="0.3">
      <c r="A95" s="442"/>
      <c r="B95" s="450"/>
      <c r="C95" s="494"/>
      <c r="D95" s="497"/>
      <c r="E95" s="500"/>
      <c r="F95" s="199" t="s">
        <v>394</v>
      </c>
      <c r="G95" s="371"/>
      <c r="H95" s="142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244"/>
      <c r="AF95" s="371"/>
    </row>
    <row r="96" spans="1:32" s="128" customFormat="1" ht="48" customHeight="1" x14ac:dyDescent="0.3">
      <c r="A96" s="440"/>
      <c r="B96" s="451"/>
      <c r="C96" s="492"/>
      <c r="D96" s="495"/>
      <c r="E96" s="498"/>
      <c r="F96" s="200" t="s">
        <v>392</v>
      </c>
      <c r="G96" s="370"/>
      <c r="H96" s="143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46"/>
      <c r="AF96" s="383"/>
    </row>
    <row r="97" spans="1:32" s="128" customFormat="1" ht="48" customHeight="1" x14ac:dyDescent="0.3">
      <c r="A97" s="441"/>
      <c r="B97" s="449"/>
      <c r="C97" s="493"/>
      <c r="D97" s="496"/>
      <c r="E97" s="499"/>
      <c r="F97" s="201" t="s">
        <v>393</v>
      </c>
      <c r="G97" s="367">
        <f t="shared" ref="G97:AF97" si="32">G98-G96</f>
        <v>0</v>
      </c>
      <c r="H97" s="140">
        <f t="shared" si="32"/>
        <v>0</v>
      </c>
      <c r="I97" s="137">
        <f t="shared" si="32"/>
        <v>0</v>
      </c>
      <c r="J97" s="137">
        <f t="shared" si="32"/>
        <v>0</v>
      </c>
      <c r="K97" s="137">
        <f t="shared" si="32"/>
        <v>0</v>
      </c>
      <c r="L97" s="137">
        <f t="shared" si="32"/>
        <v>0</v>
      </c>
      <c r="M97" s="137">
        <f t="shared" si="32"/>
        <v>0</v>
      </c>
      <c r="N97" s="137">
        <f t="shared" si="32"/>
        <v>0</v>
      </c>
      <c r="O97" s="137">
        <f t="shared" si="32"/>
        <v>0</v>
      </c>
      <c r="P97" s="137">
        <f t="shared" si="32"/>
        <v>0</v>
      </c>
      <c r="Q97" s="137">
        <f t="shared" si="32"/>
        <v>0</v>
      </c>
      <c r="R97" s="137">
        <f t="shared" si="32"/>
        <v>0</v>
      </c>
      <c r="S97" s="137">
        <f t="shared" si="32"/>
        <v>0</v>
      </c>
      <c r="T97" s="137">
        <f t="shared" si="32"/>
        <v>0</v>
      </c>
      <c r="U97" s="137">
        <f t="shared" si="32"/>
        <v>0</v>
      </c>
      <c r="V97" s="137">
        <f t="shared" si="32"/>
        <v>0</v>
      </c>
      <c r="W97" s="137">
        <f t="shared" si="32"/>
        <v>0</v>
      </c>
      <c r="X97" s="137">
        <f t="shared" si="32"/>
        <v>0</v>
      </c>
      <c r="Y97" s="137">
        <f t="shared" si="32"/>
        <v>0</v>
      </c>
      <c r="Z97" s="137">
        <f t="shared" si="32"/>
        <v>0</v>
      </c>
      <c r="AA97" s="137">
        <f t="shared" si="32"/>
        <v>0</v>
      </c>
      <c r="AB97" s="137">
        <f t="shared" si="32"/>
        <v>0</v>
      </c>
      <c r="AC97" s="137">
        <f t="shared" si="32"/>
        <v>0</v>
      </c>
      <c r="AD97" s="137">
        <f t="shared" si="32"/>
        <v>0</v>
      </c>
      <c r="AE97" s="145">
        <f t="shared" si="32"/>
        <v>0</v>
      </c>
      <c r="AF97" s="367">
        <f t="shared" si="32"/>
        <v>0</v>
      </c>
    </row>
    <row r="98" spans="1:32" s="128" customFormat="1" ht="48" customHeight="1" x14ac:dyDescent="0.3">
      <c r="A98" s="442"/>
      <c r="B98" s="450"/>
      <c r="C98" s="494"/>
      <c r="D98" s="497"/>
      <c r="E98" s="500"/>
      <c r="F98" s="199" t="s">
        <v>394</v>
      </c>
      <c r="G98" s="371"/>
      <c r="H98" s="142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244"/>
      <c r="AF98" s="371"/>
    </row>
    <row r="99" spans="1:32" s="128" customFormat="1" ht="51.75" customHeight="1" x14ac:dyDescent="0.3">
      <c r="A99" s="440"/>
      <c r="B99" s="451"/>
      <c r="C99" s="492"/>
      <c r="D99" s="495"/>
      <c r="E99" s="498"/>
      <c r="F99" s="200" t="s">
        <v>392</v>
      </c>
      <c r="G99" s="370"/>
      <c r="H99" s="143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46"/>
      <c r="AF99" s="383"/>
    </row>
    <row r="100" spans="1:32" s="128" customFormat="1" ht="51.75" customHeight="1" x14ac:dyDescent="0.3">
      <c r="A100" s="441"/>
      <c r="B100" s="449"/>
      <c r="C100" s="493"/>
      <c r="D100" s="496"/>
      <c r="E100" s="499"/>
      <c r="F100" s="201" t="s">
        <v>393</v>
      </c>
      <c r="G100" s="367">
        <f t="shared" ref="G100:AF100" si="33">G101-G99</f>
        <v>0</v>
      </c>
      <c r="H100" s="140">
        <f t="shared" si="33"/>
        <v>0</v>
      </c>
      <c r="I100" s="137">
        <f t="shared" si="33"/>
        <v>0</v>
      </c>
      <c r="J100" s="137">
        <f t="shared" si="33"/>
        <v>0</v>
      </c>
      <c r="K100" s="137">
        <f t="shared" si="33"/>
        <v>0</v>
      </c>
      <c r="L100" s="137">
        <f t="shared" si="33"/>
        <v>0</v>
      </c>
      <c r="M100" s="137">
        <f t="shared" si="33"/>
        <v>0</v>
      </c>
      <c r="N100" s="137">
        <f t="shared" si="33"/>
        <v>0</v>
      </c>
      <c r="O100" s="137">
        <f t="shared" si="33"/>
        <v>0</v>
      </c>
      <c r="P100" s="137">
        <f t="shared" si="33"/>
        <v>0</v>
      </c>
      <c r="Q100" s="137">
        <f t="shared" si="33"/>
        <v>0</v>
      </c>
      <c r="R100" s="137">
        <f t="shared" si="33"/>
        <v>0</v>
      </c>
      <c r="S100" s="137">
        <f t="shared" si="33"/>
        <v>0</v>
      </c>
      <c r="T100" s="137">
        <f t="shared" si="33"/>
        <v>0</v>
      </c>
      <c r="U100" s="137">
        <f t="shared" si="33"/>
        <v>0</v>
      </c>
      <c r="V100" s="137">
        <f t="shared" si="33"/>
        <v>0</v>
      </c>
      <c r="W100" s="137">
        <f t="shared" si="33"/>
        <v>0</v>
      </c>
      <c r="X100" s="137">
        <f t="shared" si="33"/>
        <v>0</v>
      </c>
      <c r="Y100" s="137">
        <f t="shared" si="33"/>
        <v>0</v>
      </c>
      <c r="Z100" s="137">
        <f t="shared" si="33"/>
        <v>0</v>
      </c>
      <c r="AA100" s="137">
        <f t="shared" si="33"/>
        <v>0</v>
      </c>
      <c r="AB100" s="137">
        <f t="shared" si="33"/>
        <v>0</v>
      </c>
      <c r="AC100" s="137">
        <f t="shared" si="33"/>
        <v>0</v>
      </c>
      <c r="AD100" s="137">
        <f t="shared" si="33"/>
        <v>0</v>
      </c>
      <c r="AE100" s="145">
        <f t="shared" si="33"/>
        <v>0</v>
      </c>
      <c r="AF100" s="367">
        <f t="shared" si="33"/>
        <v>0</v>
      </c>
    </row>
    <row r="101" spans="1:32" s="128" customFormat="1" ht="51.75" customHeight="1" x14ac:dyDescent="0.3">
      <c r="A101" s="442"/>
      <c r="B101" s="450"/>
      <c r="C101" s="494"/>
      <c r="D101" s="497"/>
      <c r="E101" s="500"/>
      <c r="F101" s="199" t="s">
        <v>394</v>
      </c>
      <c r="G101" s="371"/>
      <c r="H101" s="142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244"/>
      <c r="AF101" s="371"/>
    </row>
    <row r="102" spans="1:32" s="128" customFormat="1" ht="42" customHeight="1" x14ac:dyDescent="0.3">
      <c r="A102" s="440"/>
      <c r="B102" s="451"/>
      <c r="C102" s="492"/>
      <c r="D102" s="495"/>
      <c r="E102" s="498"/>
      <c r="F102" s="200" t="s">
        <v>392</v>
      </c>
      <c r="G102" s="370"/>
      <c r="H102" s="143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46"/>
      <c r="AF102" s="383"/>
    </row>
    <row r="103" spans="1:32" s="128" customFormat="1" ht="42" customHeight="1" x14ac:dyDescent="0.3">
      <c r="A103" s="441"/>
      <c r="B103" s="449"/>
      <c r="C103" s="493"/>
      <c r="D103" s="496"/>
      <c r="E103" s="499"/>
      <c r="F103" s="201" t="s">
        <v>393</v>
      </c>
      <c r="G103" s="367">
        <f t="shared" ref="G103:AF103" si="34">G104-G102</f>
        <v>0</v>
      </c>
      <c r="H103" s="140">
        <f t="shared" si="34"/>
        <v>0</v>
      </c>
      <c r="I103" s="137">
        <f t="shared" si="34"/>
        <v>0</v>
      </c>
      <c r="J103" s="137">
        <f t="shared" si="34"/>
        <v>0</v>
      </c>
      <c r="K103" s="137">
        <f t="shared" si="34"/>
        <v>0</v>
      </c>
      <c r="L103" s="137">
        <f t="shared" si="34"/>
        <v>0</v>
      </c>
      <c r="M103" s="137">
        <f t="shared" si="34"/>
        <v>0</v>
      </c>
      <c r="N103" s="137">
        <f t="shared" si="34"/>
        <v>0</v>
      </c>
      <c r="O103" s="137">
        <f t="shared" si="34"/>
        <v>0</v>
      </c>
      <c r="P103" s="137">
        <f t="shared" si="34"/>
        <v>0</v>
      </c>
      <c r="Q103" s="137">
        <f t="shared" si="34"/>
        <v>0</v>
      </c>
      <c r="R103" s="137">
        <f t="shared" si="34"/>
        <v>0</v>
      </c>
      <c r="S103" s="137">
        <f t="shared" si="34"/>
        <v>0</v>
      </c>
      <c r="T103" s="137">
        <f t="shared" si="34"/>
        <v>0</v>
      </c>
      <c r="U103" s="137">
        <f t="shared" si="34"/>
        <v>0</v>
      </c>
      <c r="V103" s="137">
        <f t="shared" si="34"/>
        <v>0</v>
      </c>
      <c r="W103" s="137">
        <f t="shared" si="34"/>
        <v>0</v>
      </c>
      <c r="X103" s="137">
        <f t="shared" si="34"/>
        <v>0</v>
      </c>
      <c r="Y103" s="137">
        <f t="shared" si="34"/>
        <v>0</v>
      </c>
      <c r="Z103" s="137">
        <f t="shared" si="34"/>
        <v>0</v>
      </c>
      <c r="AA103" s="137">
        <f t="shared" si="34"/>
        <v>0</v>
      </c>
      <c r="AB103" s="137">
        <f t="shared" si="34"/>
        <v>0</v>
      </c>
      <c r="AC103" s="137">
        <f t="shared" si="34"/>
        <v>0</v>
      </c>
      <c r="AD103" s="137">
        <f t="shared" si="34"/>
        <v>0</v>
      </c>
      <c r="AE103" s="145">
        <f t="shared" si="34"/>
        <v>0</v>
      </c>
      <c r="AF103" s="367">
        <f t="shared" si="34"/>
        <v>0</v>
      </c>
    </row>
    <row r="104" spans="1:32" s="128" customFormat="1" ht="42" customHeight="1" x14ac:dyDescent="0.3">
      <c r="A104" s="442"/>
      <c r="B104" s="450"/>
      <c r="C104" s="494"/>
      <c r="D104" s="497"/>
      <c r="E104" s="500"/>
      <c r="F104" s="199" t="s">
        <v>394</v>
      </c>
      <c r="G104" s="371"/>
      <c r="H104" s="142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244"/>
      <c r="AF104" s="371"/>
    </row>
    <row r="105" spans="1:32" s="128" customFormat="1" ht="45.75" customHeight="1" x14ac:dyDescent="0.3">
      <c r="A105" s="440"/>
      <c r="B105" s="451"/>
      <c r="C105" s="492"/>
      <c r="D105" s="495"/>
      <c r="E105" s="498"/>
      <c r="F105" s="200" t="s">
        <v>392</v>
      </c>
      <c r="G105" s="370"/>
      <c r="H105" s="143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46"/>
      <c r="AF105" s="383"/>
    </row>
    <row r="106" spans="1:32" s="128" customFormat="1" ht="45.75" customHeight="1" x14ac:dyDescent="0.3">
      <c r="A106" s="441"/>
      <c r="B106" s="449"/>
      <c r="C106" s="493"/>
      <c r="D106" s="496"/>
      <c r="E106" s="499"/>
      <c r="F106" s="201" t="s">
        <v>393</v>
      </c>
      <c r="G106" s="367">
        <f t="shared" ref="G106:AF106" si="35">G107-G105</f>
        <v>0</v>
      </c>
      <c r="H106" s="140">
        <f t="shared" si="35"/>
        <v>0</v>
      </c>
      <c r="I106" s="137">
        <f t="shared" si="35"/>
        <v>0</v>
      </c>
      <c r="J106" s="137">
        <f t="shared" si="35"/>
        <v>0</v>
      </c>
      <c r="K106" s="137">
        <f t="shared" si="35"/>
        <v>0</v>
      </c>
      <c r="L106" s="137">
        <f t="shared" si="35"/>
        <v>0</v>
      </c>
      <c r="M106" s="137">
        <f t="shared" si="35"/>
        <v>0</v>
      </c>
      <c r="N106" s="137">
        <f t="shared" si="35"/>
        <v>0</v>
      </c>
      <c r="O106" s="137">
        <f t="shared" si="35"/>
        <v>0</v>
      </c>
      <c r="P106" s="137">
        <f t="shared" si="35"/>
        <v>0</v>
      </c>
      <c r="Q106" s="137">
        <f t="shared" si="35"/>
        <v>0</v>
      </c>
      <c r="R106" s="137">
        <f t="shared" si="35"/>
        <v>0</v>
      </c>
      <c r="S106" s="137">
        <f t="shared" si="35"/>
        <v>0</v>
      </c>
      <c r="T106" s="137">
        <f t="shared" si="35"/>
        <v>0</v>
      </c>
      <c r="U106" s="137">
        <f t="shared" si="35"/>
        <v>0</v>
      </c>
      <c r="V106" s="137">
        <f t="shared" si="35"/>
        <v>0</v>
      </c>
      <c r="W106" s="137">
        <f t="shared" si="35"/>
        <v>0</v>
      </c>
      <c r="X106" s="137">
        <f t="shared" si="35"/>
        <v>0</v>
      </c>
      <c r="Y106" s="137">
        <f t="shared" si="35"/>
        <v>0</v>
      </c>
      <c r="Z106" s="137">
        <f t="shared" si="35"/>
        <v>0</v>
      </c>
      <c r="AA106" s="137">
        <f t="shared" si="35"/>
        <v>0</v>
      </c>
      <c r="AB106" s="137">
        <f t="shared" si="35"/>
        <v>0</v>
      </c>
      <c r="AC106" s="137">
        <f t="shared" si="35"/>
        <v>0</v>
      </c>
      <c r="AD106" s="137">
        <f t="shared" si="35"/>
        <v>0</v>
      </c>
      <c r="AE106" s="145">
        <f t="shared" si="35"/>
        <v>0</v>
      </c>
      <c r="AF106" s="367">
        <f t="shared" si="35"/>
        <v>0</v>
      </c>
    </row>
    <row r="107" spans="1:32" s="128" customFormat="1" ht="45.75" customHeight="1" x14ac:dyDescent="0.3">
      <c r="A107" s="442"/>
      <c r="B107" s="450"/>
      <c r="C107" s="494"/>
      <c r="D107" s="497"/>
      <c r="E107" s="500"/>
      <c r="F107" s="199" t="s">
        <v>394</v>
      </c>
      <c r="G107" s="371"/>
      <c r="H107" s="142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244"/>
      <c r="AF107" s="371"/>
    </row>
    <row r="108" spans="1:32" s="128" customFormat="1" ht="48.75" customHeight="1" x14ac:dyDescent="0.3">
      <c r="A108" s="440"/>
      <c r="B108" s="451"/>
      <c r="C108" s="492"/>
      <c r="D108" s="495"/>
      <c r="E108" s="498"/>
      <c r="F108" s="200" t="s">
        <v>392</v>
      </c>
      <c r="G108" s="370"/>
      <c r="H108" s="143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46"/>
      <c r="AF108" s="383"/>
    </row>
    <row r="109" spans="1:32" s="128" customFormat="1" ht="48.75" customHeight="1" x14ac:dyDescent="0.3">
      <c r="A109" s="441"/>
      <c r="B109" s="449"/>
      <c r="C109" s="493"/>
      <c r="D109" s="496"/>
      <c r="E109" s="499"/>
      <c r="F109" s="201" t="s">
        <v>393</v>
      </c>
      <c r="G109" s="367">
        <f t="shared" ref="G109:AF109" si="36">G110-G108</f>
        <v>0</v>
      </c>
      <c r="H109" s="140">
        <f t="shared" si="36"/>
        <v>0</v>
      </c>
      <c r="I109" s="137">
        <f t="shared" si="36"/>
        <v>0</v>
      </c>
      <c r="J109" s="137">
        <f t="shared" si="36"/>
        <v>0</v>
      </c>
      <c r="K109" s="137">
        <f t="shared" si="36"/>
        <v>0</v>
      </c>
      <c r="L109" s="137">
        <f t="shared" si="36"/>
        <v>0</v>
      </c>
      <c r="M109" s="137">
        <f t="shared" si="36"/>
        <v>0</v>
      </c>
      <c r="N109" s="137">
        <f t="shared" si="36"/>
        <v>0</v>
      </c>
      <c r="O109" s="137">
        <f t="shared" si="36"/>
        <v>0</v>
      </c>
      <c r="P109" s="137">
        <f t="shared" si="36"/>
        <v>0</v>
      </c>
      <c r="Q109" s="137">
        <f t="shared" si="36"/>
        <v>0</v>
      </c>
      <c r="R109" s="137">
        <f t="shared" si="36"/>
        <v>0</v>
      </c>
      <c r="S109" s="137">
        <f t="shared" si="36"/>
        <v>0</v>
      </c>
      <c r="T109" s="137">
        <f t="shared" si="36"/>
        <v>0</v>
      </c>
      <c r="U109" s="137">
        <f t="shared" si="36"/>
        <v>0</v>
      </c>
      <c r="V109" s="137">
        <f t="shared" si="36"/>
        <v>0</v>
      </c>
      <c r="W109" s="137">
        <f t="shared" si="36"/>
        <v>0</v>
      </c>
      <c r="X109" s="137">
        <f t="shared" si="36"/>
        <v>0</v>
      </c>
      <c r="Y109" s="137">
        <f t="shared" si="36"/>
        <v>0</v>
      </c>
      <c r="Z109" s="137">
        <f t="shared" si="36"/>
        <v>0</v>
      </c>
      <c r="AA109" s="137">
        <f t="shared" si="36"/>
        <v>0</v>
      </c>
      <c r="AB109" s="137">
        <f t="shared" si="36"/>
        <v>0</v>
      </c>
      <c r="AC109" s="137">
        <f t="shared" si="36"/>
        <v>0</v>
      </c>
      <c r="AD109" s="137">
        <f t="shared" si="36"/>
        <v>0</v>
      </c>
      <c r="AE109" s="145">
        <f t="shared" si="36"/>
        <v>0</v>
      </c>
      <c r="AF109" s="367">
        <f t="shared" si="36"/>
        <v>0</v>
      </c>
    </row>
    <row r="110" spans="1:32" s="128" customFormat="1" ht="48.75" customHeight="1" x14ac:dyDescent="0.3">
      <c r="A110" s="442"/>
      <c r="B110" s="450"/>
      <c r="C110" s="494"/>
      <c r="D110" s="497"/>
      <c r="E110" s="500"/>
      <c r="F110" s="199" t="s">
        <v>394</v>
      </c>
      <c r="G110" s="371"/>
      <c r="H110" s="142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244"/>
      <c r="AF110" s="371"/>
    </row>
    <row r="111" spans="1:32" s="128" customFormat="1" ht="43.5" customHeight="1" x14ac:dyDescent="0.3">
      <c r="A111" s="440"/>
      <c r="B111" s="451"/>
      <c r="C111" s="492"/>
      <c r="D111" s="495"/>
      <c r="E111" s="498"/>
      <c r="F111" s="200" t="s">
        <v>392</v>
      </c>
      <c r="G111" s="370"/>
      <c r="H111" s="143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46"/>
      <c r="AF111" s="383"/>
    </row>
    <row r="112" spans="1:32" s="128" customFormat="1" ht="43.5" customHeight="1" x14ac:dyDescent="0.3">
      <c r="A112" s="441"/>
      <c r="B112" s="449"/>
      <c r="C112" s="493"/>
      <c r="D112" s="496"/>
      <c r="E112" s="499"/>
      <c r="F112" s="201" t="s">
        <v>393</v>
      </c>
      <c r="G112" s="367">
        <f t="shared" ref="G112:AF112" si="37">G113-G111</f>
        <v>0</v>
      </c>
      <c r="H112" s="140">
        <f t="shared" si="37"/>
        <v>0</v>
      </c>
      <c r="I112" s="137">
        <f t="shared" si="37"/>
        <v>0</v>
      </c>
      <c r="J112" s="137">
        <f t="shared" si="37"/>
        <v>0</v>
      </c>
      <c r="K112" s="137">
        <f t="shared" si="37"/>
        <v>0</v>
      </c>
      <c r="L112" s="137">
        <f t="shared" si="37"/>
        <v>0</v>
      </c>
      <c r="M112" s="137">
        <f t="shared" si="37"/>
        <v>0</v>
      </c>
      <c r="N112" s="137">
        <f t="shared" si="37"/>
        <v>0</v>
      </c>
      <c r="O112" s="137">
        <f t="shared" si="37"/>
        <v>0</v>
      </c>
      <c r="P112" s="137">
        <f t="shared" si="37"/>
        <v>0</v>
      </c>
      <c r="Q112" s="137">
        <f t="shared" si="37"/>
        <v>0</v>
      </c>
      <c r="R112" s="137">
        <f t="shared" si="37"/>
        <v>0</v>
      </c>
      <c r="S112" s="137">
        <f t="shared" si="37"/>
        <v>0</v>
      </c>
      <c r="T112" s="137">
        <f t="shared" si="37"/>
        <v>0</v>
      </c>
      <c r="U112" s="137">
        <f t="shared" si="37"/>
        <v>0</v>
      </c>
      <c r="V112" s="137">
        <f t="shared" si="37"/>
        <v>0</v>
      </c>
      <c r="W112" s="137">
        <f t="shared" si="37"/>
        <v>0</v>
      </c>
      <c r="X112" s="137">
        <f t="shared" si="37"/>
        <v>0</v>
      </c>
      <c r="Y112" s="137">
        <f t="shared" si="37"/>
        <v>0</v>
      </c>
      <c r="Z112" s="137">
        <f t="shared" si="37"/>
        <v>0</v>
      </c>
      <c r="AA112" s="137">
        <f t="shared" si="37"/>
        <v>0</v>
      </c>
      <c r="AB112" s="137">
        <f t="shared" si="37"/>
        <v>0</v>
      </c>
      <c r="AC112" s="137">
        <f t="shared" si="37"/>
        <v>0</v>
      </c>
      <c r="AD112" s="137">
        <f t="shared" si="37"/>
        <v>0</v>
      </c>
      <c r="AE112" s="145">
        <f t="shared" si="37"/>
        <v>0</v>
      </c>
      <c r="AF112" s="367">
        <f t="shared" si="37"/>
        <v>0</v>
      </c>
    </row>
    <row r="113" spans="1:32" s="128" customFormat="1" ht="43.5" customHeight="1" x14ac:dyDescent="0.3">
      <c r="A113" s="442"/>
      <c r="B113" s="450"/>
      <c r="C113" s="494"/>
      <c r="D113" s="497"/>
      <c r="E113" s="500"/>
      <c r="F113" s="199" t="s">
        <v>394</v>
      </c>
      <c r="G113" s="371"/>
      <c r="H113" s="142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244"/>
      <c r="AF113" s="371"/>
    </row>
    <row r="114" spans="1:32" s="128" customFormat="1" ht="105.75" customHeight="1" x14ac:dyDescent="0.3">
      <c r="A114" s="440"/>
      <c r="B114" s="451"/>
      <c r="C114" s="492"/>
      <c r="D114" s="495"/>
      <c r="E114" s="498"/>
      <c r="F114" s="200" t="s">
        <v>392</v>
      </c>
      <c r="G114" s="370"/>
      <c r="H114" s="143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46"/>
      <c r="AF114" s="383"/>
    </row>
    <row r="115" spans="1:32" s="128" customFormat="1" ht="105.75" customHeight="1" x14ac:dyDescent="0.3">
      <c r="A115" s="441"/>
      <c r="B115" s="449"/>
      <c r="C115" s="493"/>
      <c r="D115" s="496"/>
      <c r="E115" s="499"/>
      <c r="F115" s="201" t="s">
        <v>393</v>
      </c>
      <c r="G115" s="367">
        <f t="shared" ref="G115:AF115" si="38">G116-G114</f>
        <v>0</v>
      </c>
      <c r="H115" s="140">
        <f t="shared" si="38"/>
        <v>0</v>
      </c>
      <c r="I115" s="137">
        <f t="shared" si="38"/>
        <v>0</v>
      </c>
      <c r="J115" s="137">
        <f t="shared" si="38"/>
        <v>0</v>
      </c>
      <c r="K115" s="137">
        <f t="shared" si="38"/>
        <v>0</v>
      </c>
      <c r="L115" s="137">
        <f t="shared" si="38"/>
        <v>0</v>
      </c>
      <c r="M115" s="137">
        <f t="shared" si="38"/>
        <v>0</v>
      </c>
      <c r="N115" s="137">
        <f t="shared" si="38"/>
        <v>0</v>
      </c>
      <c r="O115" s="137">
        <f t="shared" si="38"/>
        <v>0</v>
      </c>
      <c r="P115" s="137">
        <f t="shared" si="38"/>
        <v>0</v>
      </c>
      <c r="Q115" s="137">
        <f t="shared" si="38"/>
        <v>0</v>
      </c>
      <c r="R115" s="137">
        <f t="shared" si="38"/>
        <v>0</v>
      </c>
      <c r="S115" s="137">
        <f t="shared" si="38"/>
        <v>0</v>
      </c>
      <c r="T115" s="137">
        <f t="shared" si="38"/>
        <v>0</v>
      </c>
      <c r="U115" s="137">
        <f t="shared" si="38"/>
        <v>0</v>
      </c>
      <c r="V115" s="137">
        <f t="shared" si="38"/>
        <v>0</v>
      </c>
      <c r="W115" s="137">
        <f t="shared" si="38"/>
        <v>0</v>
      </c>
      <c r="X115" s="137">
        <f t="shared" si="38"/>
        <v>0</v>
      </c>
      <c r="Y115" s="137">
        <f t="shared" si="38"/>
        <v>0</v>
      </c>
      <c r="Z115" s="137">
        <f t="shared" si="38"/>
        <v>0</v>
      </c>
      <c r="AA115" s="137">
        <f t="shared" si="38"/>
        <v>0</v>
      </c>
      <c r="AB115" s="137">
        <f t="shared" si="38"/>
        <v>0</v>
      </c>
      <c r="AC115" s="137">
        <f t="shared" si="38"/>
        <v>0</v>
      </c>
      <c r="AD115" s="137">
        <f t="shared" si="38"/>
        <v>0</v>
      </c>
      <c r="AE115" s="145">
        <f t="shared" si="38"/>
        <v>0</v>
      </c>
      <c r="AF115" s="367">
        <f t="shared" si="38"/>
        <v>0</v>
      </c>
    </row>
    <row r="116" spans="1:32" s="128" customFormat="1" ht="105.75" customHeight="1" x14ac:dyDescent="0.3">
      <c r="A116" s="442"/>
      <c r="B116" s="450"/>
      <c r="C116" s="494"/>
      <c r="D116" s="497"/>
      <c r="E116" s="500"/>
      <c r="F116" s="199" t="s">
        <v>394</v>
      </c>
      <c r="G116" s="371"/>
      <c r="H116" s="142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244"/>
      <c r="AF116" s="371"/>
    </row>
    <row r="117" spans="1:32" s="128" customFormat="1" ht="72.75" customHeight="1" x14ac:dyDescent="0.3">
      <c r="A117" s="440"/>
      <c r="B117" s="451"/>
      <c r="C117" s="492"/>
      <c r="D117" s="495"/>
      <c r="E117" s="498"/>
      <c r="F117" s="200" t="s">
        <v>392</v>
      </c>
      <c r="G117" s="370"/>
      <c r="H117" s="143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46"/>
      <c r="AF117" s="383"/>
    </row>
    <row r="118" spans="1:32" s="128" customFormat="1" ht="72.75" customHeight="1" x14ac:dyDescent="0.3">
      <c r="A118" s="441"/>
      <c r="B118" s="449"/>
      <c r="C118" s="493"/>
      <c r="D118" s="496"/>
      <c r="E118" s="499"/>
      <c r="F118" s="201" t="s">
        <v>393</v>
      </c>
      <c r="G118" s="367">
        <f t="shared" ref="G118:AF118" si="39">G119-G117</f>
        <v>0</v>
      </c>
      <c r="H118" s="140">
        <f t="shared" si="39"/>
        <v>0</v>
      </c>
      <c r="I118" s="137">
        <f t="shared" si="39"/>
        <v>0</v>
      </c>
      <c r="J118" s="137">
        <f t="shared" si="39"/>
        <v>0</v>
      </c>
      <c r="K118" s="137">
        <f t="shared" si="39"/>
        <v>0</v>
      </c>
      <c r="L118" s="137">
        <f t="shared" si="39"/>
        <v>0</v>
      </c>
      <c r="M118" s="137">
        <f t="shared" si="39"/>
        <v>0</v>
      </c>
      <c r="N118" s="137">
        <f t="shared" si="39"/>
        <v>0</v>
      </c>
      <c r="O118" s="137">
        <f t="shared" si="39"/>
        <v>0</v>
      </c>
      <c r="P118" s="137">
        <f t="shared" si="39"/>
        <v>0</v>
      </c>
      <c r="Q118" s="137">
        <f t="shared" si="39"/>
        <v>0</v>
      </c>
      <c r="R118" s="137">
        <f t="shared" si="39"/>
        <v>0</v>
      </c>
      <c r="S118" s="137">
        <f t="shared" si="39"/>
        <v>0</v>
      </c>
      <c r="T118" s="137">
        <f t="shared" si="39"/>
        <v>0</v>
      </c>
      <c r="U118" s="137">
        <f t="shared" si="39"/>
        <v>0</v>
      </c>
      <c r="V118" s="137">
        <f t="shared" si="39"/>
        <v>0</v>
      </c>
      <c r="W118" s="137">
        <f t="shared" si="39"/>
        <v>0</v>
      </c>
      <c r="X118" s="137">
        <f t="shared" si="39"/>
        <v>0</v>
      </c>
      <c r="Y118" s="137">
        <f t="shared" si="39"/>
        <v>0</v>
      </c>
      <c r="Z118" s="137">
        <f t="shared" si="39"/>
        <v>0</v>
      </c>
      <c r="AA118" s="137">
        <f t="shared" si="39"/>
        <v>0</v>
      </c>
      <c r="AB118" s="137">
        <f t="shared" si="39"/>
        <v>0</v>
      </c>
      <c r="AC118" s="137">
        <f t="shared" si="39"/>
        <v>0</v>
      </c>
      <c r="AD118" s="137">
        <f t="shared" si="39"/>
        <v>0</v>
      </c>
      <c r="AE118" s="145">
        <f t="shared" si="39"/>
        <v>0</v>
      </c>
      <c r="AF118" s="367">
        <f t="shared" si="39"/>
        <v>0</v>
      </c>
    </row>
    <row r="119" spans="1:32" s="128" customFormat="1" ht="72.75" customHeight="1" x14ac:dyDescent="0.3">
      <c r="A119" s="442"/>
      <c r="B119" s="450"/>
      <c r="C119" s="494"/>
      <c r="D119" s="497"/>
      <c r="E119" s="500"/>
      <c r="F119" s="199" t="s">
        <v>394</v>
      </c>
      <c r="G119" s="371"/>
      <c r="H119" s="142"/>
      <c r="I119" s="138"/>
      <c r="J119" s="138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244"/>
      <c r="AF119" s="371"/>
    </row>
    <row r="120" spans="1:32" s="128" customFormat="1" ht="74.25" customHeight="1" x14ac:dyDescent="0.3">
      <c r="A120" s="440"/>
      <c r="B120" s="451"/>
      <c r="C120" s="492"/>
      <c r="D120" s="495"/>
      <c r="E120" s="498"/>
      <c r="F120" s="200" t="s">
        <v>392</v>
      </c>
      <c r="G120" s="370"/>
      <c r="H120" s="143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46"/>
      <c r="AF120" s="383"/>
    </row>
    <row r="121" spans="1:32" s="128" customFormat="1" ht="74.25" customHeight="1" x14ac:dyDescent="0.3">
      <c r="A121" s="441"/>
      <c r="B121" s="449"/>
      <c r="C121" s="493"/>
      <c r="D121" s="496"/>
      <c r="E121" s="499"/>
      <c r="F121" s="201" t="s">
        <v>393</v>
      </c>
      <c r="G121" s="367">
        <f>G122-G120</f>
        <v>0</v>
      </c>
      <c r="H121" s="140">
        <f t="shared" ref="H121:AF121" si="40">H122-H120</f>
        <v>0</v>
      </c>
      <c r="I121" s="137">
        <f t="shared" si="40"/>
        <v>0</v>
      </c>
      <c r="J121" s="137">
        <f>J122-J120</f>
        <v>0</v>
      </c>
      <c r="K121" s="137">
        <f t="shared" si="40"/>
        <v>0</v>
      </c>
      <c r="L121" s="137">
        <f t="shared" si="40"/>
        <v>0</v>
      </c>
      <c r="M121" s="137">
        <f t="shared" si="40"/>
        <v>0</v>
      </c>
      <c r="N121" s="137">
        <f t="shared" si="40"/>
        <v>0</v>
      </c>
      <c r="O121" s="137">
        <f t="shared" si="40"/>
        <v>0</v>
      </c>
      <c r="P121" s="137">
        <f t="shared" si="40"/>
        <v>0</v>
      </c>
      <c r="Q121" s="137">
        <f t="shared" si="40"/>
        <v>0</v>
      </c>
      <c r="R121" s="137">
        <f t="shared" si="40"/>
        <v>0</v>
      </c>
      <c r="S121" s="137">
        <f t="shared" si="40"/>
        <v>0</v>
      </c>
      <c r="T121" s="137">
        <f t="shared" si="40"/>
        <v>0</v>
      </c>
      <c r="U121" s="137">
        <f t="shared" si="40"/>
        <v>0</v>
      </c>
      <c r="V121" s="137">
        <f t="shared" si="40"/>
        <v>0</v>
      </c>
      <c r="W121" s="137">
        <f t="shared" si="40"/>
        <v>0</v>
      </c>
      <c r="X121" s="137">
        <f t="shared" si="40"/>
        <v>0</v>
      </c>
      <c r="Y121" s="137">
        <f t="shared" si="40"/>
        <v>0</v>
      </c>
      <c r="Z121" s="137">
        <f t="shared" si="40"/>
        <v>0</v>
      </c>
      <c r="AA121" s="137">
        <f t="shared" si="40"/>
        <v>0</v>
      </c>
      <c r="AB121" s="137">
        <f t="shared" si="40"/>
        <v>0</v>
      </c>
      <c r="AC121" s="137">
        <f t="shared" si="40"/>
        <v>0</v>
      </c>
      <c r="AD121" s="137">
        <f t="shared" si="40"/>
        <v>0</v>
      </c>
      <c r="AE121" s="145">
        <f t="shared" si="40"/>
        <v>0</v>
      </c>
      <c r="AF121" s="367">
        <f t="shared" si="40"/>
        <v>0</v>
      </c>
    </row>
    <row r="122" spans="1:32" s="128" customFormat="1" ht="74.25" customHeight="1" x14ac:dyDescent="0.3">
      <c r="A122" s="442"/>
      <c r="B122" s="450"/>
      <c r="C122" s="494"/>
      <c r="D122" s="497"/>
      <c r="E122" s="500"/>
      <c r="F122" s="199" t="s">
        <v>394</v>
      </c>
      <c r="G122" s="371"/>
      <c r="H122" s="142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244"/>
      <c r="AF122" s="371"/>
    </row>
    <row r="123" spans="1:32" s="128" customFormat="1" ht="77.25" customHeight="1" x14ac:dyDescent="0.3">
      <c r="A123" s="440"/>
      <c r="B123" s="451"/>
      <c r="C123" s="492"/>
      <c r="D123" s="495"/>
      <c r="E123" s="498"/>
      <c r="F123" s="200" t="s">
        <v>392</v>
      </c>
      <c r="G123" s="370"/>
      <c r="H123" s="143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46"/>
      <c r="AF123" s="383"/>
    </row>
    <row r="124" spans="1:32" s="128" customFormat="1" ht="77.25" customHeight="1" x14ac:dyDescent="0.3">
      <c r="A124" s="441"/>
      <c r="B124" s="449"/>
      <c r="C124" s="493"/>
      <c r="D124" s="496"/>
      <c r="E124" s="499"/>
      <c r="F124" s="201" t="s">
        <v>393</v>
      </c>
      <c r="G124" s="367">
        <f t="shared" ref="G124:AF124" si="41">G125-G123</f>
        <v>0</v>
      </c>
      <c r="H124" s="140">
        <f t="shared" si="41"/>
        <v>0</v>
      </c>
      <c r="I124" s="137">
        <f t="shared" si="41"/>
        <v>0</v>
      </c>
      <c r="J124" s="137">
        <f t="shared" si="41"/>
        <v>0</v>
      </c>
      <c r="K124" s="137">
        <f t="shared" si="41"/>
        <v>0</v>
      </c>
      <c r="L124" s="137">
        <f t="shared" si="41"/>
        <v>0</v>
      </c>
      <c r="M124" s="137">
        <f t="shared" si="41"/>
        <v>0</v>
      </c>
      <c r="N124" s="137">
        <f t="shared" si="41"/>
        <v>0</v>
      </c>
      <c r="O124" s="137">
        <f t="shared" si="41"/>
        <v>0</v>
      </c>
      <c r="P124" s="137">
        <f t="shared" si="41"/>
        <v>0</v>
      </c>
      <c r="Q124" s="137">
        <f t="shared" si="41"/>
        <v>0</v>
      </c>
      <c r="R124" s="137">
        <f t="shared" si="41"/>
        <v>0</v>
      </c>
      <c r="S124" s="137">
        <f t="shared" si="41"/>
        <v>0</v>
      </c>
      <c r="T124" s="137">
        <f t="shared" si="41"/>
        <v>0</v>
      </c>
      <c r="U124" s="137">
        <f t="shared" si="41"/>
        <v>0</v>
      </c>
      <c r="V124" s="137">
        <f t="shared" si="41"/>
        <v>0</v>
      </c>
      <c r="W124" s="137">
        <f t="shared" si="41"/>
        <v>0</v>
      </c>
      <c r="X124" s="137">
        <f t="shared" si="41"/>
        <v>0</v>
      </c>
      <c r="Y124" s="137">
        <f t="shared" si="41"/>
        <v>0</v>
      </c>
      <c r="Z124" s="137">
        <f t="shared" si="41"/>
        <v>0</v>
      </c>
      <c r="AA124" s="137">
        <f t="shared" si="41"/>
        <v>0</v>
      </c>
      <c r="AB124" s="137">
        <f t="shared" si="41"/>
        <v>0</v>
      </c>
      <c r="AC124" s="137">
        <f t="shared" si="41"/>
        <v>0</v>
      </c>
      <c r="AD124" s="137">
        <f t="shared" si="41"/>
        <v>0</v>
      </c>
      <c r="AE124" s="145">
        <f t="shared" si="41"/>
        <v>0</v>
      </c>
      <c r="AF124" s="367">
        <f t="shared" si="41"/>
        <v>0</v>
      </c>
    </row>
    <row r="125" spans="1:32" s="128" customFormat="1" ht="77.25" customHeight="1" x14ac:dyDescent="0.3">
      <c r="A125" s="442"/>
      <c r="B125" s="450"/>
      <c r="C125" s="494"/>
      <c r="D125" s="497"/>
      <c r="E125" s="500"/>
      <c r="F125" s="199" t="s">
        <v>394</v>
      </c>
      <c r="G125" s="371"/>
      <c r="H125" s="142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244"/>
      <c r="AF125" s="371"/>
    </row>
    <row r="126" spans="1:32" s="128" customFormat="1" ht="51" customHeight="1" x14ac:dyDescent="0.3">
      <c r="A126" s="440"/>
      <c r="B126" s="451"/>
      <c r="C126" s="492"/>
      <c r="D126" s="495"/>
      <c r="E126" s="498"/>
      <c r="F126" s="200" t="s">
        <v>392</v>
      </c>
      <c r="G126" s="370"/>
      <c r="H126" s="143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46"/>
      <c r="AF126" s="383"/>
    </row>
    <row r="127" spans="1:32" s="128" customFormat="1" ht="51" customHeight="1" x14ac:dyDescent="0.3">
      <c r="A127" s="441"/>
      <c r="B127" s="449"/>
      <c r="C127" s="493"/>
      <c r="D127" s="496"/>
      <c r="E127" s="499"/>
      <c r="F127" s="201" t="s">
        <v>393</v>
      </c>
      <c r="G127" s="367">
        <f t="shared" ref="G127:AF127" si="42">G128-G126</f>
        <v>0</v>
      </c>
      <c r="H127" s="140">
        <f t="shared" si="42"/>
        <v>0</v>
      </c>
      <c r="I127" s="137">
        <f t="shared" si="42"/>
        <v>0</v>
      </c>
      <c r="J127" s="137">
        <f t="shared" si="42"/>
        <v>0</v>
      </c>
      <c r="K127" s="137">
        <f t="shared" si="42"/>
        <v>0</v>
      </c>
      <c r="L127" s="137">
        <f t="shared" si="42"/>
        <v>0</v>
      </c>
      <c r="M127" s="137">
        <f t="shared" si="42"/>
        <v>0</v>
      </c>
      <c r="N127" s="137">
        <f t="shared" si="42"/>
        <v>0</v>
      </c>
      <c r="O127" s="137">
        <f t="shared" si="42"/>
        <v>0</v>
      </c>
      <c r="P127" s="137">
        <f t="shared" si="42"/>
        <v>0</v>
      </c>
      <c r="Q127" s="137">
        <f t="shared" si="42"/>
        <v>0</v>
      </c>
      <c r="R127" s="137">
        <f t="shared" si="42"/>
        <v>0</v>
      </c>
      <c r="S127" s="137">
        <f t="shared" si="42"/>
        <v>0</v>
      </c>
      <c r="T127" s="137">
        <f t="shared" si="42"/>
        <v>0</v>
      </c>
      <c r="U127" s="137">
        <f t="shared" si="42"/>
        <v>0</v>
      </c>
      <c r="V127" s="137">
        <f t="shared" si="42"/>
        <v>0</v>
      </c>
      <c r="W127" s="137">
        <f t="shared" si="42"/>
        <v>0</v>
      </c>
      <c r="X127" s="137">
        <f t="shared" si="42"/>
        <v>0</v>
      </c>
      <c r="Y127" s="137">
        <f t="shared" si="42"/>
        <v>0</v>
      </c>
      <c r="Z127" s="137">
        <f t="shared" si="42"/>
        <v>0</v>
      </c>
      <c r="AA127" s="137">
        <f t="shared" si="42"/>
        <v>0</v>
      </c>
      <c r="AB127" s="137">
        <f t="shared" si="42"/>
        <v>0</v>
      </c>
      <c r="AC127" s="137">
        <f t="shared" si="42"/>
        <v>0</v>
      </c>
      <c r="AD127" s="137">
        <f t="shared" si="42"/>
        <v>0</v>
      </c>
      <c r="AE127" s="145">
        <f t="shared" si="42"/>
        <v>0</v>
      </c>
      <c r="AF127" s="367">
        <f t="shared" si="42"/>
        <v>0</v>
      </c>
    </row>
    <row r="128" spans="1:32" s="128" customFormat="1" ht="51" customHeight="1" x14ac:dyDescent="0.3">
      <c r="A128" s="442"/>
      <c r="B128" s="450"/>
      <c r="C128" s="494"/>
      <c r="D128" s="497"/>
      <c r="E128" s="500"/>
      <c r="F128" s="199" t="s">
        <v>394</v>
      </c>
      <c r="G128" s="371"/>
      <c r="H128" s="142"/>
      <c r="I128" s="138"/>
      <c r="J128" s="138"/>
      <c r="K128" s="138"/>
      <c r="L128" s="138"/>
      <c r="M128" s="138"/>
      <c r="N128" s="138"/>
      <c r="O128" s="138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244"/>
      <c r="AF128" s="371"/>
    </row>
    <row r="129" spans="1:32" s="128" customFormat="1" ht="48" customHeight="1" x14ac:dyDescent="0.3">
      <c r="A129" s="440"/>
      <c r="B129" s="451"/>
      <c r="C129" s="492"/>
      <c r="D129" s="456"/>
      <c r="E129" s="459"/>
      <c r="F129" s="200" t="s">
        <v>392</v>
      </c>
      <c r="G129" s="370"/>
      <c r="H129" s="143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46"/>
      <c r="AF129" s="383"/>
    </row>
    <row r="130" spans="1:32" s="128" customFormat="1" ht="48" customHeight="1" x14ac:dyDescent="0.3">
      <c r="A130" s="441"/>
      <c r="B130" s="449"/>
      <c r="C130" s="493"/>
      <c r="D130" s="457"/>
      <c r="E130" s="460"/>
      <c r="F130" s="201" t="s">
        <v>393</v>
      </c>
      <c r="G130" s="367">
        <f t="shared" ref="G130:AF130" si="43">G131-G129</f>
        <v>0</v>
      </c>
      <c r="H130" s="140">
        <f t="shared" si="43"/>
        <v>0</v>
      </c>
      <c r="I130" s="137">
        <f t="shared" si="43"/>
        <v>0</v>
      </c>
      <c r="J130" s="137">
        <f t="shared" si="43"/>
        <v>0</v>
      </c>
      <c r="K130" s="137">
        <f t="shared" si="43"/>
        <v>0</v>
      </c>
      <c r="L130" s="137">
        <f t="shared" si="43"/>
        <v>0</v>
      </c>
      <c r="M130" s="137">
        <f t="shared" si="43"/>
        <v>0</v>
      </c>
      <c r="N130" s="137">
        <f t="shared" si="43"/>
        <v>0</v>
      </c>
      <c r="O130" s="137">
        <f t="shared" si="43"/>
        <v>0</v>
      </c>
      <c r="P130" s="137">
        <f t="shared" si="43"/>
        <v>0</v>
      </c>
      <c r="Q130" s="137">
        <f t="shared" si="43"/>
        <v>0</v>
      </c>
      <c r="R130" s="137">
        <f t="shared" si="43"/>
        <v>0</v>
      </c>
      <c r="S130" s="137">
        <f t="shared" si="43"/>
        <v>0</v>
      </c>
      <c r="T130" s="137">
        <f t="shared" si="43"/>
        <v>0</v>
      </c>
      <c r="U130" s="137">
        <f t="shared" si="43"/>
        <v>0</v>
      </c>
      <c r="V130" s="137">
        <f t="shared" si="43"/>
        <v>0</v>
      </c>
      <c r="W130" s="137">
        <f t="shared" si="43"/>
        <v>0</v>
      </c>
      <c r="X130" s="137">
        <f t="shared" si="43"/>
        <v>0</v>
      </c>
      <c r="Y130" s="137">
        <f t="shared" si="43"/>
        <v>0</v>
      </c>
      <c r="Z130" s="137">
        <f t="shared" si="43"/>
        <v>0</v>
      </c>
      <c r="AA130" s="137">
        <f t="shared" si="43"/>
        <v>0</v>
      </c>
      <c r="AB130" s="137">
        <f t="shared" si="43"/>
        <v>0</v>
      </c>
      <c r="AC130" s="137">
        <f t="shared" si="43"/>
        <v>0</v>
      </c>
      <c r="AD130" s="137">
        <f t="shared" si="43"/>
        <v>0</v>
      </c>
      <c r="AE130" s="145">
        <f t="shared" si="43"/>
        <v>0</v>
      </c>
      <c r="AF130" s="367">
        <f t="shared" si="43"/>
        <v>0</v>
      </c>
    </row>
    <row r="131" spans="1:32" s="128" customFormat="1" ht="48" customHeight="1" x14ac:dyDescent="0.3">
      <c r="A131" s="442"/>
      <c r="B131" s="450"/>
      <c r="C131" s="494"/>
      <c r="D131" s="458"/>
      <c r="E131" s="461"/>
      <c r="F131" s="199" t="s">
        <v>394</v>
      </c>
      <c r="G131" s="371"/>
      <c r="H131" s="142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244"/>
      <c r="AF131" s="371"/>
    </row>
    <row r="132" spans="1:32" s="128" customFormat="1" ht="39.75" customHeight="1" x14ac:dyDescent="0.3">
      <c r="A132" s="440"/>
      <c r="B132" s="451"/>
      <c r="C132" s="492"/>
      <c r="D132" s="495"/>
      <c r="E132" s="498"/>
      <c r="F132" s="200" t="s">
        <v>392</v>
      </c>
      <c r="G132" s="370"/>
      <c r="H132" s="143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46"/>
      <c r="AF132" s="383"/>
    </row>
    <row r="133" spans="1:32" s="128" customFormat="1" ht="39.75" customHeight="1" x14ac:dyDescent="0.3">
      <c r="A133" s="441"/>
      <c r="B133" s="449"/>
      <c r="C133" s="493"/>
      <c r="D133" s="496"/>
      <c r="E133" s="499"/>
      <c r="F133" s="201" t="s">
        <v>393</v>
      </c>
      <c r="G133" s="367">
        <f t="shared" ref="G133:AF133" si="44">G134-G132</f>
        <v>0</v>
      </c>
      <c r="H133" s="140">
        <f t="shared" si="44"/>
        <v>0</v>
      </c>
      <c r="I133" s="137">
        <f t="shared" si="44"/>
        <v>0</v>
      </c>
      <c r="J133" s="137">
        <f t="shared" si="44"/>
        <v>0</v>
      </c>
      <c r="K133" s="137">
        <f t="shared" si="44"/>
        <v>0</v>
      </c>
      <c r="L133" s="137">
        <f t="shared" si="44"/>
        <v>0</v>
      </c>
      <c r="M133" s="137">
        <f t="shared" si="44"/>
        <v>0</v>
      </c>
      <c r="N133" s="137">
        <f t="shared" si="44"/>
        <v>0</v>
      </c>
      <c r="O133" s="137">
        <f t="shared" si="44"/>
        <v>0</v>
      </c>
      <c r="P133" s="137">
        <f t="shared" si="44"/>
        <v>0</v>
      </c>
      <c r="Q133" s="137">
        <f t="shared" si="44"/>
        <v>0</v>
      </c>
      <c r="R133" s="137">
        <f t="shared" si="44"/>
        <v>0</v>
      </c>
      <c r="S133" s="137">
        <f t="shared" si="44"/>
        <v>0</v>
      </c>
      <c r="T133" s="137">
        <f t="shared" si="44"/>
        <v>0</v>
      </c>
      <c r="U133" s="137">
        <f t="shared" si="44"/>
        <v>0</v>
      </c>
      <c r="V133" s="137">
        <f t="shared" si="44"/>
        <v>0</v>
      </c>
      <c r="W133" s="137">
        <f t="shared" si="44"/>
        <v>0</v>
      </c>
      <c r="X133" s="137">
        <f t="shared" si="44"/>
        <v>0</v>
      </c>
      <c r="Y133" s="137">
        <f t="shared" si="44"/>
        <v>0</v>
      </c>
      <c r="Z133" s="137">
        <f t="shared" si="44"/>
        <v>0</v>
      </c>
      <c r="AA133" s="137">
        <f t="shared" si="44"/>
        <v>0</v>
      </c>
      <c r="AB133" s="137">
        <f t="shared" si="44"/>
        <v>0</v>
      </c>
      <c r="AC133" s="137">
        <f t="shared" si="44"/>
        <v>0</v>
      </c>
      <c r="AD133" s="137">
        <f t="shared" si="44"/>
        <v>0</v>
      </c>
      <c r="AE133" s="145">
        <f t="shared" si="44"/>
        <v>0</v>
      </c>
      <c r="AF133" s="367">
        <f t="shared" si="44"/>
        <v>0</v>
      </c>
    </row>
    <row r="134" spans="1:32" s="128" customFormat="1" ht="39.75" customHeight="1" x14ac:dyDescent="0.3">
      <c r="A134" s="442"/>
      <c r="B134" s="450"/>
      <c r="C134" s="494"/>
      <c r="D134" s="497"/>
      <c r="E134" s="500"/>
      <c r="F134" s="199" t="s">
        <v>394</v>
      </c>
      <c r="G134" s="371"/>
      <c r="H134" s="142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244"/>
      <c r="AF134" s="371"/>
    </row>
    <row r="135" spans="1:32" s="128" customFormat="1" ht="59.25" customHeight="1" x14ac:dyDescent="0.3">
      <c r="A135" s="440"/>
      <c r="B135" s="451"/>
      <c r="C135" s="492"/>
      <c r="D135" s="495"/>
      <c r="E135" s="498"/>
      <c r="F135" s="200" t="s">
        <v>392</v>
      </c>
      <c r="G135" s="370"/>
      <c r="H135" s="143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46"/>
      <c r="AF135" s="383"/>
    </row>
    <row r="136" spans="1:32" s="128" customFormat="1" ht="59.25" customHeight="1" x14ac:dyDescent="0.3">
      <c r="A136" s="441"/>
      <c r="B136" s="449"/>
      <c r="C136" s="493"/>
      <c r="D136" s="496"/>
      <c r="E136" s="499"/>
      <c r="F136" s="201" t="s">
        <v>393</v>
      </c>
      <c r="G136" s="367">
        <f t="shared" ref="G136:AF136" si="45">G137-G135</f>
        <v>0</v>
      </c>
      <c r="H136" s="140">
        <f t="shared" si="45"/>
        <v>0</v>
      </c>
      <c r="I136" s="137">
        <f t="shared" si="45"/>
        <v>0</v>
      </c>
      <c r="J136" s="137">
        <f t="shared" si="45"/>
        <v>0</v>
      </c>
      <c r="K136" s="137">
        <f t="shared" si="45"/>
        <v>0</v>
      </c>
      <c r="L136" s="137">
        <f t="shared" si="45"/>
        <v>0</v>
      </c>
      <c r="M136" s="137">
        <f t="shared" si="45"/>
        <v>0</v>
      </c>
      <c r="N136" s="137">
        <f t="shared" si="45"/>
        <v>0</v>
      </c>
      <c r="O136" s="137">
        <f t="shared" si="45"/>
        <v>0</v>
      </c>
      <c r="P136" s="137">
        <f t="shared" si="45"/>
        <v>0</v>
      </c>
      <c r="Q136" s="137">
        <f t="shared" si="45"/>
        <v>0</v>
      </c>
      <c r="R136" s="137">
        <f t="shared" si="45"/>
        <v>0</v>
      </c>
      <c r="S136" s="137">
        <f t="shared" si="45"/>
        <v>0</v>
      </c>
      <c r="T136" s="137">
        <f t="shared" si="45"/>
        <v>0</v>
      </c>
      <c r="U136" s="137">
        <f t="shared" si="45"/>
        <v>0</v>
      </c>
      <c r="V136" s="137">
        <f t="shared" si="45"/>
        <v>0</v>
      </c>
      <c r="W136" s="137">
        <f t="shared" si="45"/>
        <v>0</v>
      </c>
      <c r="X136" s="137">
        <f t="shared" si="45"/>
        <v>0</v>
      </c>
      <c r="Y136" s="137">
        <f t="shared" si="45"/>
        <v>0</v>
      </c>
      <c r="Z136" s="137">
        <f t="shared" si="45"/>
        <v>0</v>
      </c>
      <c r="AA136" s="137">
        <f t="shared" si="45"/>
        <v>0</v>
      </c>
      <c r="AB136" s="137">
        <f t="shared" si="45"/>
        <v>0</v>
      </c>
      <c r="AC136" s="137">
        <f t="shared" si="45"/>
        <v>0</v>
      </c>
      <c r="AD136" s="137">
        <f t="shared" si="45"/>
        <v>0</v>
      </c>
      <c r="AE136" s="145">
        <f t="shared" si="45"/>
        <v>0</v>
      </c>
      <c r="AF136" s="367">
        <f t="shared" si="45"/>
        <v>0</v>
      </c>
    </row>
    <row r="137" spans="1:32" s="128" customFormat="1" ht="59.25" customHeight="1" x14ac:dyDescent="0.3">
      <c r="A137" s="442"/>
      <c r="B137" s="450"/>
      <c r="C137" s="494"/>
      <c r="D137" s="497"/>
      <c r="E137" s="500"/>
      <c r="F137" s="199" t="s">
        <v>394</v>
      </c>
      <c r="G137" s="371"/>
      <c r="H137" s="142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244"/>
      <c r="AF137" s="371"/>
    </row>
    <row r="138" spans="1:32" s="131" customFormat="1" ht="35.25" customHeight="1" x14ac:dyDescent="0.3">
      <c r="A138" s="151"/>
      <c r="B138" s="129"/>
      <c r="C138" s="130"/>
      <c r="D138" s="130"/>
      <c r="E138" s="130"/>
      <c r="F138" s="202"/>
      <c r="G138" s="366" t="b">
        <f>EXACT(G140,G218+G221+G242+G230+G239+G215+G197+G227+G209+G167+G212+G170+G158+G224+G143+G206+G200+G203+G173+G176+G191+G149+G155+G161+G179+G182+G185+G188+G194+G164+G233+G236+G146+G152)</f>
        <v>1</v>
      </c>
      <c r="H138" s="360" t="b">
        <f t="shared" ref="H138:AF138" si="46">EXACT(H140,H218+H221+H242+H230+H239+H215+H197+H227+H209+H167+H212+H170+H158+H224+H143+H206+H200+H203+H173+H176+H191+H149+H155+H161+H179+H182+H185+H188+H194+H164+H233+H236+H146+H152)</f>
        <v>1</v>
      </c>
      <c r="I138" s="136" t="b">
        <f t="shared" si="46"/>
        <v>1</v>
      </c>
      <c r="J138" s="136" t="b">
        <f t="shared" si="46"/>
        <v>1</v>
      </c>
      <c r="K138" s="136" t="b">
        <f t="shared" si="46"/>
        <v>1</v>
      </c>
      <c r="L138" s="136" t="b">
        <f t="shared" si="46"/>
        <v>1</v>
      </c>
      <c r="M138" s="136" t="b">
        <f t="shared" si="46"/>
        <v>1</v>
      </c>
      <c r="N138" s="136" t="b">
        <f t="shared" si="46"/>
        <v>1</v>
      </c>
      <c r="O138" s="136" t="b">
        <f t="shared" si="46"/>
        <v>1</v>
      </c>
      <c r="P138" s="136" t="b">
        <f t="shared" si="46"/>
        <v>1</v>
      </c>
      <c r="Q138" s="136" t="b">
        <f t="shared" si="46"/>
        <v>1</v>
      </c>
      <c r="R138" s="136" t="b">
        <f t="shared" si="46"/>
        <v>1</v>
      </c>
      <c r="S138" s="136" t="b">
        <f t="shared" si="46"/>
        <v>1</v>
      </c>
      <c r="T138" s="136" t="b">
        <f t="shared" si="46"/>
        <v>1</v>
      </c>
      <c r="U138" s="136" t="b">
        <f t="shared" si="46"/>
        <v>1</v>
      </c>
      <c r="V138" s="136" t="b">
        <f t="shared" si="46"/>
        <v>1</v>
      </c>
      <c r="W138" s="136" t="b">
        <f t="shared" si="46"/>
        <v>1</v>
      </c>
      <c r="X138" s="136" t="b">
        <f t="shared" si="46"/>
        <v>1</v>
      </c>
      <c r="Y138" s="136" t="b">
        <f t="shared" si="46"/>
        <v>1</v>
      </c>
      <c r="Z138" s="136" t="b">
        <f t="shared" si="46"/>
        <v>1</v>
      </c>
      <c r="AA138" s="136" t="b">
        <f t="shared" si="46"/>
        <v>1</v>
      </c>
      <c r="AB138" s="136" t="b">
        <f t="shared" si="46"/>
        <v>1</v>
      </c>
      <c r="AC138" s="136" t="b">
        <f t="shared" si="46"/>
        <v>1</v>
      </c>
      <c r="AD138" s="136" t="b">
        <f t="shared" si="46"/>
        <v>1</v>
      </c>
      <c r="AE138" s="144" t="b">
        <f t="shared" si="46"/>
        <v>1</v>
      </c>
      <c r="AF138" s="366" t="b">
        <f t="shared" si="46"/>
        <v>1</v>
      </c>
    </row>
    <row r="139" spans="1:32" s="123" customFormat="1" ht="38.25" customHeight="1" x14ac:dyDescent="0.25">
      <c r="A139" s="503" t="s">
        <v>39</v>
      </c>
      <c r="B139" s="501" t="s">
        <v>40</v>
      </c>
      <c r="C139" s="501"/>
      <c r="D139" s="501"/>
      <c r="E139" s="502"/>
      <c r="F139" s="200" t="s">
        <v>392</v>
      </c>
      <c r="G139" s="366">
        <v>1803706299</v>
      </c>
      <c r="H139" s="360">
        <v>519607370</v>
      </c>
      <c r="I139" s="136">
        <v>435234984</v>
      </c>
      <c r="J139" s="136">
        <v>65578539</v>
      </c>
      <c r="K139" s="136">
        <v>12000000</v>
      </c>
      <c r="L139" s="136">
        <v>40000000</v>
      </c>
      <c r="M139" s="136">
        <v>12000000</v>
      </c>
      <c r="N139" s="136">
        <v>38000000</v>
      </c>
      <c r="O139" s="136">
        <v>0</v>
      </c>
      <c r="P139" s="136">
        <v>0</v>
      </c>
      <c r="Q139" s="136">
        <v>0</v>
      </c>
      <c r="R139" s="136">
        <v>0</v>
      </c>
      <c r="S139" s="136">
        <v>0</v>
      </c>
      <c r="T139" s="136">
        <v>0</v>
      </c>
      <c r="U139" s="136">
        <v>0</v>
      </c>
      <c r="V139" s="136">
        <v>0</v>
      </c>
      <c r="W139" s="136">
        <v>0</v>
      </c>
      <c r="X139" s="136">
        <v>0</v>
      </c>
      <c r="Y139" s="136">
        <v>0</v>
      </c>
      <c r="Z139" s="136">
        <v>0</v>
      </c>
      <c r="AA139" s="136">
        <v>0</v>
      </c>
      <c r="AB139" s="136">
        <v>0</v>
      </c>
      <c r="AC139" s="136">
        <v>0</v>
      </c>
      <c r="AD139" s="136">
        <v>0</v>
      </c>
      <c r="AE139" s="144">
        <v>0</v>
      </c>
      <c r="AF139" s="366">
        <v>623336962</v>
      </c>
    </row>
    <row r="140" spans="1:32" s="123" customFormat="1" ht="38.25" customHeight="1" x14ac:dyDescent="0.25">
      <c r="A140" s="504"/>
      <c r="B140" s="501"/>
      <c r="C140" s="501"/>
      <c r="D140" s="501"/>
      <c r="E140" s="502"/>
      <c r="F140" s="201" t="s">
        <v>393</v>
      </c>
      <c r="G140" s="367">
        <f t="shared" ref="G140:AF140" si="47">G141-G139</f>
        <v>0</v>
      </c>
      <c r="H140" s="140">
        <f t="shared" si="47"/>
        <v>0</v>
      </c>
      <c r="I140" s="137">
        <f t="shared" si="47"/>
        <v>0</v>
      </c>
      <c r="J140" s="137">
        <f t="shared" si="47"/>
        <v>0</v>
      </c>
      <c r="K140" s="137">
        <f t="shared" si="47"/>
        <v>0</v>
      </c>
      <c r="L140" s="137">
        <f t="shared" si="47"/>
        <v>0</v>
      </c>
      <c r="M140" s="137">
        <f t="shared" si="47"/>
        <v>0</v>
      </c>
      <c r="N140" s="137">
        <f t="shared" si="47"/>
        <v>0</v>
      </c>
      <c r="O140" s="137">
        <f t="shared" si="47"/>
        <v>0</v>
      </c>
      <c r="P140" s="137">
        <f t="shared" si="47"/>
        <v>0</v>
      </c>
      <c r="Q140" s="137">
        <f t="shared" si="47"/>
        <v>0</v>
      </c>
      <c r="R140" s="137">
        <f t="shared" si="47"/>
        <v>0</v>
      </c>
      <c r="S140" s="137">
        <f t="shared" si="47"/>
        <v>0</v>
      </c>
      <c r="T140" s="137">
        <f t="shared" si="47"/>
        <v>0</v>
      </c>
      <c r="U140" s="137">
        <f t="shared" si="47"/>
        <v>0</v>
      </c>
      <c r="V140" s="137">
        <f t="shared" si="47"/>
        <v>0</v>
      </c>
      <c r="W140" s="137">
        <f t="shared" si="47"/>
        <v>0</v>
      </c>
      <c r="X140" s="137">
        <f t="shared" si="47"/>
        <v>0</v>
      </c>
      <c r="Y140" s="137">
        <f t="shared" si="47"/>
        <v>0</v>
      </c>
      <c r="Z140" s="137">
        <f t="shared" si="47"/>
        <v>0</v>
      </c>
      <c r="AA140" s="137">
        <f t="shared" si="47"/>
        <v>0</v>
      </c>
      <c r="AB140" s="137">
        <f t="shared" si="47"/>
        <v>0</v>
      </c>
      <c r="AC140" s="137">
        <f t="shared" si="47"/>
        <v>0</v>
      </c>
      <c r="AD140" s="145">
        <f t="shared" si="47"/>
        <v>0</v>
      </c>
      <c r="AE140" s="145">
        <f t="shared" si="47"/>
        <v>0</v>
      </c>
      <c r="AF140" s="367">
        <f t="shared" si="47"/>
        <v>0</v>
      </c>
    </row>
    <row r="141" spans="1:32" s="22" customFormat="1" ht="38.25" customHeight="1" x14ac:dyDescent="0.25">
      <c r="A141" s="505"/>
      <c r="B141" s="501"/>
      <c r="C141" s="501"/>
      <c r="D141" s="501"/>
      <c r="E141" s="502"/>
      <c r="F141" s="199" t="s">
        <v>394</v>
      </c>
      <c r="G141" s="368">
        <f>'Załącznik Nr 2 - tekst jednolit'!F65</f>
        <v>1803706299</v>
      </c>
      <c r="H141" s="141">
        <f>'Załącznik Nr 2 - tekst jednolit'!G65</f>
        <v>519607370</v>
      </c>
      <c r="I141" s="141">
        <f>'Załącznik Nr 2 - tekst jednolit'!H65</f>
        <v>435234984</v>
      </c>
      <c r="J141" s="141">
        <f>'Załącznik Nr 2 - tekst jednolit'!I65</f>
        <v>65578539</v>
      </c>
      <c r="K141" s="141">
        <f>'Załącznik Nr 2 - tekst jednolit'!J65</f>
        <v>12000000</v>
      </c>
      <c r="L141" s="141">
        <f>'Załącznik Nr 2 - tekst jednolit'!K65</f>
        <v>40000000</v>
      </c>
      <c r="M141" s="141">
        <f>'Załącznik Nr 2 - tekst jednolit'!L65</f>
        <v>12000000</v>
      </c>
      <c r="N141" s="141">
        <f>'Załącznik Nr 2 - tekst jednolit'!M65</f>
        <v>38000000</v>
      </c>
      <c r="O141" s="141">
        <f>'Załącznik Nr 2 - tekst jednolit'!N65</f>
        <v>0</v>
      </c>
      <c r="P141" s="141">
        <f>'Załącznik Nr 2 - tekst jednolit'!O65</f>
        <v>0</v>
      </c>
      <c r="Q141" s="141">
        <f>'Załącznik Nr 2 - tekst jednolit'!P65</f>
        <v>0</v>
      </c>
      <c r="R141" s="141">
        <f>'Załącznik Nr 2 - tekst jednolit'!Q65</f>
        <v>0</v>
      </c>
      <c r="S141" s="141">
        <f>'Załącznik Nr 2 - tekst jednolit'!R65</f>
        <v>0</v>
      </c>
      <c r="T141" s="141">
        <f>'Załącznik Nr 2 - tekst jednolit'!S65</f>
        <v>0</v>
      </c>
      <c r="U141" s="141">
        <f>'Załącznik Nr 2 - tekst jednolit'!T65</f>
        <v>0</v>
      </c>
      <c r="V141" s="141">
        <f>'Załącznik Nr 2 - tekst jednolit'!U65</f>
        <v>0</v>
      </c>
      <c r="W141" s="141">
        <f>'Załącznik Nr 2 - tekst jednolit'!V65</f>
        <v>0</v>
      </c>
      <c r="X141" s="141">
        <f>'Załącznik Nr 2 - tekst jednolit'!W65</f>
        <v>0</v>
      </c>
      <c r="Y141" s="141">
        <f>'Załącznik Nr 2 - tekst jednolit'!X65</f>
        <v>0</v>
      </c>
      <c r="Z141" s="141">
        <f>'Załącznik Nr 2 - tekst jednolit'!Y65</f>
        <v>0</v>
      </c>
      <c r="AA141" s="141">
        <f>'Załącznik Nr 2 - tekst jednolit'!Z65</f>
        <v>0</v>
      </c>
      <c r="AB141" s="141">
        <f>'Załącznik Nr 2 - tekst jednolit'!AA65</f>
        <v>0</v>
      </c>
      <c r="AC141" s="141">
        <f>'Załącznik Nr 2 - tekst jednolit'!AB65</f>
        <v>0</v>
      </c>
      <c r="AD141" s="141">
        <f>'Załącznik Nr 2 - tekst jednolit'!AC65</f>
        <v>0</v>
      </c>
      <c r="AE141" s="243">
        <f>'Załącznik Nr 2 - tekst jednolit'!AD65</f>
        <v>0</v>
      </c>
      <c r="AF141" s="368">
        <f>'Załącznik Nr 2 - tekst jednolit'!AE65</f>
        <v>623336962</v>
      </c>
    </row>
    <row r="142" spans="1:32" s="128" customFormat="1" ht="45" customHeight="1" x14ac:dyDescent="0.3">
      <c r="A142" s="440"/>
      <c r="B142" s="451"/>
      <c r="C142" s="443"/>
      <c r="D142" s="486"/>
      <c r="E142" s="477"/>
      <c r="F142" s="200" t="s">
        <v>392</v>
      </c>
      <c r="G142" s="70"/>
      <c r="H142" s="72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281"/>
      <c r="AF142" s="70"/>
    </row>
    <row r="143" spans="1:32" s="128" customFormat="1" ht="45" customHeight="1" x14ac:dyDescent="0.3">
      <c r="A143" s="441"/>
      <c r="B143" s="449"/>
      <c r="C143" s="444"/>
      <c r="D143" s="487"/>
      <c r="E143" s="478"/>
      <c r="F143" s="201" t="s">
        <v>393</v>
      </c>
      <c r="G143" s="367">
        <f>G144-G142</f>
        <v>0</v>
      </c>
      <c r="H143" s="140">
        <f t="shared" ref="H143:AF143" si="48">H144-H142</f>
        <v>0</v>
      </c>
      <c r="I143" s="137">
        <f t="shared" si="48"/>
        <v>0</v>
      </c>
      <c r="J143" s="137">
        <f t="shared" si="48"/>
        <v>0</v>
      </c>
      <c r="K143" s="137">
        <f t="shared" si="48"/>
        <v>0</v>
      </c>
      <c r="L143" s="137">
        <f t="shared" si="48"/>
        <v>0</v>
      </c>
      <c r="M143" s="137">
        <f t="shared" si="48"/>
        <v>0</v>
      </c>
      <c r="N143" s="137">
        <f t="shared" si="48"/>
        <v>0</v>
      </c>
      <c r="O143" s="137">
        <f t="shared" si="48"/>
        <v>0</v>
      </c>
      <c r="P143" s="137">
        <f t="shared" si="48"/>
        <v>0</v>
      </c>
      <c r="Q143" s="137">
        <f t="shared" si="48"/>
        <v>0</v>
      </c>
      <c r="R143" s="137">
        <f t="shared" si="48"/>
        <v>0</v>
      </c>
      <c r="S143" s="137">
        <f t="shared" si="48"/>
        <v>0</v>
      </c>
      <c r="T143" s="139">
        <f t="shared" si="48"/>
        <v>0</v>
      </c>
      <c r="U143" s="139">
        <f t="shared" si="48"/>
        <v>0</v>
      </c>
      <c r="V143" s="139">
        <f t="shared" si="48"/>
        <v>0</v>
      </c>
      <c r="W143" s="139">
        <f t="shared" si="48"/>
        <v>0</v>
      </c>
      <c r="X143" s="139">
        <f t="shared" si="48"/>
        <v>0</v>
      </c>
      <c r="Y143" s="139">
        <f t="shared" si="48"/>
        <v>0</v>
      </c>
      <c r="Z143" s="139">
        <f t="shared" si="48"/>
        <v>0</v>
      </c>
      <c r="AA143" s="139">
        <f t="shared" si="48"/>
        <v>0</v>
      </c>
      <c r="AB143" s="139">
        <f t="shared" si="48"/>
        <v>0</v>
      </c>
      <c r="AC143" s="139">
        <f t="shared" si="48"/>
        <v>0</v>
      </c>
      <c r="AD143" s="139">
        <f t="shared" si="48"/>
        <v>0</v>
      </c>
      <c r="AE143" s="146">
        <f t="shared" si="48"/>
        <v>0</v>
      </c>
      <c r="AF143" s="367">
        <f t="shared" si="48"/>
        <v>0</v>
      </c>
    </row>
    <row r="144" spans="1:32" s="128" customFormat="1" ht="45" customHeight="1" x14ac:dyDescent="0.3">
      <c r="A144" s="442"/>
      <c r="B144" s="450"/>
      <c r="C144" s="445"/>
      <c r="D144" s="488"/>
      <c r="E144" s="479"/>
      <c r="F144" s="199" t="s">
        <v>394</v>
      </c>
      <c r="G144" s="371"/>
      <c r="H144" s="142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244"/>
      <c r="AF144" s="371"/>
    </row>
    <row r="145" spans="1:32" s="128" customFormat="1" ht="57" customHeight="1" x14ac:dyDescent="0.3">
      <c r="A145" s="440"/>
      <c r="B145" s="451"/>
      <c r="C145" s="443"/>
      <c r="D145" s="486"/>
      <c r="E145" s="477"/>
      <c r="F145" s="200" t="s">
        <v>392</v>
      </c>
      <c r="G145" s="70"/>
      <c r="H145" s="72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281"/>
      <c r="AF145" s="70"/>
    </row>
    <row r="146" spans="1:32" s="128" customFormat="1" ht="57" customHeight="1" x14ac:dyDescent="0.3">
      <c r="A146" s="441"/>
      <c r="B146" s="449"/>
      <c r="C146" s="444"/>
      <c r="D146" s="487"/>
      <c r="E146" s="478"/>
      <c r="F146" s="201" t="s">
        <v>393</v>
      </c>
      <c r="G146" s="367">
        <f t="shared" ref="G146:AF146" si="49">G147-G145</f>
        <v>0</v>
      </c>
      <c r="H146" s="140">
        <f t="shared" si="49"/>
        <v>0</v>
      </c>
      <c r="I146" s="137">
        <f t="shared" si="49"/>
        <v>0</v>
      </c>
      <c r="J146" s="137">
        <f t="shared" si="49"/>
        <v>0</v>
      </c>
      <c r="K146" s="137">
        <f t="shared" si="49"/>
        <v>0</v>
      </c>
      <c r="L146" s="137">
        <f t="shared" si="49"/>
        <v>0</v>
      </c>
      <c r="M146" s="137">
        <f t="shared" si="49"/>
        <v>0</v>
      </c>
      <c r="N146" s="137">
        <f t="shared" si="49"/>
        <v>0</v>
      </c>
      <c r="O146" s="137">
        <f t="shared" si="49"/>
        <v>0</v>
      </c>
      <c r="P146" s="137">
        <f t="shared" si="49"/>
        <v>0</v>
      </c>
      <c r="Q146" s="137">
        <f t="shared" si="49"/>
        <v>0</v>
      </c>
      <c r="R146" s="137">
        <f t="shared" si="49"/>
        <v>0</v>
      </c>
      <c r="S146" s="137">
        <f t="shared" si="49"/>
        <v>0</v>
      </c>
      <c r="T146" s="139">
        <f t="shared" si="49"/>
        <v>0</v>
      </c>
      <c r="U146" s="139">
        <f t="shared" si="49"/>
        <v>0</v>
      </c>
      <c r="V146" s="139">
        <f t="shared" si="49"/>
        <v>0</v>
      </c>
      <c r="W146" s="139">
        <f t="shared" si="49"/>
        <v>0</v>
      </c>
      <c r="X146" s="139">
        <f t="shared" si="49"/>
        <v>0</v>
      </c>
      <c r="Y146" s="139">
        <f t="shared" si="49"/>
        <v>0</v>
      </c>
      <c r="Z146" s="139">
        <f t="shared" si="49"/>
        <v>0</v>
      </c>
      <c r="AA146" s="139">
        <f t="shared" si="49"/>
        <v>0</v>
      </c>
      <c r="AB146" s="139">
        <f t="shared" si="49"/>
        <v>0</v>
      </c>
      <c r="AC146" s="139">
        <f t="shared" si="49"/>
        <v>0</v>
      </c>
      <c r="AD146" s="139">
        <f t="shared" si="49"/>
        <v>0</v>
      </c>
      <c r="AE146" s="146">
        <f t="shared" si="49"/>
        <v>0</v>
      </c>
      <c r="AF146" s="367">
        <f t="shared" si="49"/>
        <v>0</v>
      </c>
    </row>
    <row r="147" spans="1:32" s="128" customFormat="1" ht="57" customHeight="1" x14ac:dyDescent="0.3">
      <c r="A147" s="442"/>
      <c r="B147" s="450"/>
      <c r="C147" s="445"/>
      <c r="D147" s="488"/>
      <c r="E147" s="479"/>
      <c r="F147" s="199" t="s">
        <v>394</v>
      </c>
      <c r="G147" s="371"/>
      <c r="H147" s="142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244"/>
      <c r="AF147" s="371"/>
    </row>
    <row r="148" spans="1:32" s="128" customFormat="1" ht="54" customHeight="1" x14ac:dyDescent="0.3">
      <c r="A148" s="440"/>
      <c r="B148" s="451"/>
      <c r="C148" s="443"/>
      <c r="D148" s="486"/>
      <c r="E148" s="477"/>
      <c r="F148" s="200" t="s">
        <v>392</v>
      </c>
      <c r="G148" s="78"/>
      <c r="H148" s="80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82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281"/>
      <c r="AF148" s="73"/>
    </row>
    <row r="149" spans="1:32" s="128" customFormat="1" ht="54" customHeight="1" x14ac:dyDescent="0.3">
      <c r="A149" s="441"/>
      <c r="B149" s="449"/>
      <c r="C149" s="444"/>
      <c r="D149" s="487"/>
      <c r="E149" s="478"/>
      <c r="F149" s="201" t="s">
        <v>393</v>
      </c>
      <c r="G149" s="367">
        <f t="shared" ref="G149:AF149" si="50">G150-G148</f>
        <v>0</v>
      </c>
      <c r="H149" s="140">
        <f t="shared" si="50"/>
        <v>0</v>
      </c>
      <c r="I149" s="137">
        <f t="shared" si="50"/>
        <v>0</v>
      </c>
      <c r="J149" s="137">
        <f t="shared" si="50"/>
        <v>0</v>
      </c>
      <c r="K149" s="137">
        <f t="shared" si="50"/>
        <v>0</v>
      </c>
      <c r="L149" s="137">
        <f t="shared" si="50"/>
        <v>0</v>
      </c>
      <c r="M149" s="137">
        <f t="shared" si="50"/>
        <v>0</v>
      </c>
      <c r="N149" s="137">
        <f t="shared" si="50"/>
        <v>0</v>
      </c>
      <c r="O149" s="137">
        <f t="shared" si="50"/>
        <v>0</v>
      </c>
      <c r="P149" s="137">
        <f t="shared" si="50"/>
        <v>0</v>
      </c>
      <c r="Q149" s="137">
        <f t="shared" si="50"/>
        <v>0</v>
      </c>
      <c r="R149" s="137">
        <f t="shared" si="50"/>
        <v>0</v>
      </c>
      <c r="S149" s="137">
        <f t="shared" si="50"/>
        <v>0</v>
      </c>
      <c r="T149" s="139">
        <f t="shared" si="50"/>
        <v>0</v>
      </c>
      <c r="U149" s="139">
        <f t="shared" si="50"/>
        <v>0</v>
      </c>
      <c r="V149" s="139">
        <f t="shared" si="50"/>
        <v>0</v>
      </c>
      <c r="W149" s="139">
        <f t="shared" si="50"/>
        <v>0</v>
      </c>
      <c r="X149" s="139">
        <f t="shared" si="50"/>
        <v>0</v>
      </c>
      <c r="Y149" s="139">
        <f t="shared" si="50"/>
        <v>0</v>
      </c>
      <c r="Z149" s="139">
        <f t="shared" si="50"/>
        <v>0</v>
      </c>
      <c r="AA149" s="139">
        <f t="shared" si="50"/>
        <v>0</v>
      </c>
      <c r="AB149" s="139">
        <f t="shared" si="50"/>
        <v>0</v>
      </c>
      <c r="AC149" s="139">
        <f t="shared" si="50"/>
        <v>0</v>
      </c>
      <c r="AD149" s="139">
        <f t="shared" si="50"/>
        <v>0</v>
      </c>
      <c r="AE149" s="146">
        <f t="shared" si="50"/>
        <v>0</v>
      </c>
      <c r="AF149" s="367">
        <f t="shared" si="50"/>
        <v>0</v>
      </c>
    </row>
    <row r="150" spans="1:32" s="128" customFormat="1" ht="54" customHeight="1" x14ac:dyDescent="0.3">
      <c r="A150" s="442"/>
      <c r="B150" s="450"/>
      <c r="C150" s="445"/>
      <c r="D150" s="488"/>
      <c r="E150" s="479"/>
      <c r="F150" s="199" t="s">
        <v>394</v>
      </c>
      <c r="G150" s="371"/>
      <c r="H150" s="142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244"/>
      <c r="AF150" s="371"/>
    </row>
    <row r="151" spans="1:32" s="128" customFormat="1" ht="54" customHeight="1" x14ac:dyDescent="0.3">
      <c r="A151" s="440"/>
      <c r="B151" s="451"/>
      <c r="C151" s="443"/>
      <c r="D151" s="486"/>
      <c r="E151" s="477"/>
      <c r="F151" s="200" t="s">
        <v>392</v>
      </c>
      <c r="G151" s="370"/>
      <c r="H151" s="143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46"/>
      <c r="AF151" s="383"/>
    </row>
    <row r="152" spans="1:32" s="128" customFormat="1" ht="54" customHeight="1" x14ac:dyDescent="0.3">
      <c r="A152" s="441"/>
      <c r="B152" s="449"/>
      <c r="C152" s="444"/>
      <c r="D152" s="487"/>
      <c r="E152" s="478"/>
      <c r="F152" s="201" t="s">
        <v>393</v>
      </c>
      <c r="G152" s="367">
        <f t="shared" ref="G152:AF152" si="51">G153-G151</f>
        <v>0</v>
      </c>
      <c r="H152" s="140">
        <f t="shared" si="51"/>
        <v>0</v>
      </c>
      <c r="I152" s="137">
        <f t="shared" si="51"/>
        <v>0</v>
      </c>
      <c r="J152" s="137">
        <f t="shared" si="51"/>
        <v>0</v>
      </c>
      <c r="K152" s="137">
        <f t="shared" si="51"/>
        <v>0</v>
      </c>
      <c r="L152" s="137">
        <f t="shared" si="51"/>
        <v>0</v>
      </c>
      <c r="M152" s="137">
        <f t="shared" si="51"/>
        <v>0</v>
      </c>
      <c r="N152" s="137">
        <f t="shared" si="51"/>
        <v>0</v>
      </c>
      <c r="O152" s="137">
        <f t="shared" si="51"/>
        <v>0</v>
      </c>
      <c r="P152" s="137">
        <f t="shared" si="51"/>
        <v>0</v>
      </c>
      <c r="Q152" s="137">
        <f t="shared" si="51"/>
        <v>0</v>
      </c>
      <c r="R152" s="137">
        <f t="shared" si="51"/>
        <v>0</v>
      </c>
      <c r="S152" s="137">
        <f t="shared" si="51"/>
        <v>0</v>
      </c>
      <c r="T152" s="139">
        <f t="shared" si="51"/>
        <v>0</v>
      </c>
      <c r="U152" s="139">
        <f t="shared" si="51"/>
        <v>0</v>
      </c>
      <c r="V152" s="139">
        <f t="shared" si="51"/>
        <v>0</v>
      </c>
      <c r="W152" s="139">
        <f t="shared" si="51"/>
        <v>0</v>
      </c>
      <c r="X152" s="139">
        <f t="shared" si="51"/>
        <v>0</v>
      </c>
      <c r="Y152" s="139">
        <f t="shared" si="51"/>
        <v>0</v>
      </c>
      <c r="Z152" s="139">
        <f t="shared" si="51"/>
        <v>0</v>
      </c>
      <c r="AA152" s="139">
        <f t="shared" si="51"/>
        <v>0</v>
      </c>
      <c r="AB152" s="139">
        <f t="shared" si="51"/>
        <v>0</v>
      </c>
      <c r="AC152" s="139">
        <f t="shared" si="51"/>
        <v>0</v>
      </c>
      <c r="AD152" s="139">
        <f t="shared" si="51"/>
        <v>0</v>
      </c>
      <c r="AE152" s="146">
        <f t="shared" si="51"/>
        <v>0</v>
      </c>
      <c r="AF152" s="367">
        <f t="shared" si="51"/>
        <v>0</v>
      </c>
    </row>
    <row r="153" spans="1:32" s="128" customFormat="1" ht="54" customHeight="1" x14ac:dyDescent="0.3">
      <c r="A153" s="442"/>
      <c r="B153" s="450"/>
      <c r="C153" s="445"/>
      <c r="D153" s="488"/>
      <c r="E153" s="479"/>
      <c r="F153" s="199" t="s">
        <v>394</v>
      </c>
      <c r="G153" s="371"/>
      <c r="H153" s="142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244"/>
      <c r="AF153" s="371"/>
    </row>
    <row r="154" spans="1:32" s="128" customFormat="1" ht="48" customHeight="1" x14ac:dyDescent="0.3">
      <c r="A154" s="440"/>
      <c r="B154" s="451"/>
      <c r="C154" s="443"/>
      <c r="D154" s="486"/>
      <c r="E154" s="477"/>
      <c r="F154" s="200" t="s">
        <v>392</v>
      </c>
      <c r="G154" s="370"/>
      <c r="H154" s="143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46"/>
      <c r="AF154" s="383"/>
    </row>
    <row r="155" spans="1:32" s="128" customFormat="1" ht="48" customHeight="1" x14ac:dyDescent="0.3">
      <c r="A155" s="441"/>
      <c r="B155" s="449"/>
      <c r="C155" s="444"/>
      <c r="D155" s="487"/>
      <c r="E155" s="478"/>
      <c r="F155" s="201" t="s">
        <v>393</v>
      </c>
      <c r="G155" s="367">
        <f t="shared" ref="G155:AF155" si="52">G156-G154</f>
        <v>0</v>
      </c>
      <c r="H155" s="140">
        <f t="shared" si="52"/>
        <v>0</v>
      </c>
      <c r="I155" s="137">
        <f t="shared" si="52"/>
        <v>0</v>
      </c>
      <c r="J155" s="137">
        <f t="shared" si="52"/>
        <v>0</v>
      </c>
      <c r="K155" s="137">
        <f t="shared" si="52"/>
        <v>0</v>
      </c>
      <c r="L155" s="137">
        <f t="shared" si="52"/>
        <v>0</v>
      </c>
      <c r="M155" s="137">
        <f t="shared" si="52"/>
        <v>0</v>
      </c>
      <c r="N155" s="137">
        <f t="shared" si="52"/>
        <v>0</v>
      </c>
      <c r="O155" s="137">
        <f t="shared" si="52"/>
        <v>0</v>
      </c>
      <c r="P155" s="137">
        <f t="shared" si="52"/>
        <v>0</v>
      </c>
      <c r="Q155" s="137">
        <f t="shared" si="52"/>
        <v>0</v>
      </c>
      <c r="R155" s="137">
        <f t="shared" si="52"/>
        <v>0</v>
      </c>
      <c r="S155" s="137">
        <f t="shared" si="52"/>
        <v>0</v>
      </c>
      <c r="T155" s="139">
        <f t="shared" si="52"/>
        <v>0</v>
      </c>
      <c r="U155" s="139">
        <f t="shared" si="52"/>
        <v>0</v>
      </c>
      <c r="V155" s="139">
        <f t="shared" si="52"/>
        <v>0</v>
      </c>
      <c r="W155" s="139">
        <f t="shared" si="52"/>
        <v>0</v>
      </c>
      <c r="X155" s="139">
        <f t="shared" si="52"/>
        <v>0</v>
      </c>
      <c r="Y155" s="139">
        <f t="shared" si="52"/>
        <v>0</v>
      </c>
      <c r="Z155" s="139">
        <f t="shared" si="52"/>
        <v>0</v>
      </c>
      <c r="AA155" s="139">
        <f t="shared" si="52"/>
        <v>0</v>
      </c>
      <c r="AB155" s="139">
        <f t="shared" si="52"/>
        <v>0</v>
      </c>
      <c r="AC155" s="139">
        <f t="shared" si="52"/>
        <v>0</v>
      </c>
      <c r="AD155" s="139">
        <f t="shared" si="52"/>
        <v>0</v>
      </c>
      <c r="AE155" s="146">
        <f t="shared" si="52"/>
        <v>0</v>
      </c>
      <c r="AF155" s="367">
        <f t="shared" si="52"/>
        <v>0</v>
      </c>
    </row>
    <row r="156" spans="1:32" s="128" customFormat="1" ht="48" customHeight="1" x14ac:dyDescent="0.3">
      <c r="A156" s="442"/>
      <c r="B156" s="450"/>
      <c r="C156" s="445"/>
      <c r="D156" s="488"/>
      <c r="E156" s="479"/>
      <c r="F156" s="199" t="s">
        <v>394</v>
      </c>
      <c r="G156" s="371"/>
      <c r="H156" s="142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244"/>
      <c r="AF156" s="371"/>
    </row>
    <row r="157" spans="1:32" s="128" customFormat="1" ht="61.5" customHeight="1" x14ac:dyDescent="0.3">
      <c r="A157" s="440"/>
      <c r="B157" s="451"/>
      <c r="C157" s="443"/>
      <c r="D157" s="486"/>
      <c r="E157" s="477"/>
      <c r="F157" s="200" t="s">
        <v>392</v>
      </c>
      <c r="G157" s="370"/>
      <c r="H157" s="143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46"/>
      <c r="AF157" s="383"/>
    </row>
    <row r="158" spans="1:32" s="128" customFormat="1" ht="61.5" customHeight="1" x14ac:dyDescent="0.3">
      <c r="A158" s="441"/>
      <c r="B158" s="449"/>
      <c r="C158" s="444"/>
      <c r="D158" s="487"/>
      <c r="E158" s="478"/>
      <c r="F158" s="201" t="s">
        <v>393</v>
      </c>
      <c r="G158" s="367">
        <f t="shared" ref="G158:AF158" si="53">G159-G157</f>
        <v>0</v>
      </c>
      <c r="H158" s="140">
        <f t="shared" si="53"/>
        <v>0</v>
      </c>
      <c r="I158" s="137">
        <f t="shared" si="53"/>
        <v>0</v>
      </c>
      <c r="J158" s="137">
        <f t="shared" si="53"/>
        <v>0</v>
      </c>
      <c r="K158" s="137">
        <f t="shared" si="53"/>
        <v>0</v>
      </c>
      <c r="L158" s="137">
        <f t="shared" si="53"/>
        <v>0</v>
      </c>
      <c r="M158" s="137">
        <f t="shared" si="53"/>
        <v>0</v>
      </c>
      <c r="N158" s="137">
        <f t="shared" si="53"/>
        <v>0</v>
      </c>
      <c r="O158" s="137">
        <f t="shared" si="53"/>
        <v>0</v>
      </c>
      <c r="P158" s="137">
        <f t="shared" si="53"/>
        <v>0</v>
      </c>
      <c r="Q158" s="137">
        <f t="shared" si="53"/>
        <v>0</v>
      </c>
      <c r="R158" s="137">
        <f t="shared" si="53"/>
        <v>0</v>
      </c>
      <c r="S158" s="137">
        <f t="shared" si="53"/>
        <v>0</v>
      </c>
      <c r="T158" s="139">
        <f t="shared" si="53"/>
        <v>0</v>
      </c>
      <c r="U158" s="139">
        <f t="shared" si="53"/>
        <v>0</v>
      </c>
      <c r="V158" s="139">
        <f t="shared" si="53"/>
        <v>0</v>
      </c>
      <c r="W158" s="139">
        <f t="shared" si="53"/>
        <v>0</v>
      </c>
      <c r="X158" s="139">
        <f t="shared" si="53"/>
        <v>0</v>
      </c>
      <c r="Y158" s="139">
        <f t="shared" si="53"/>
        <v>0</v>
      </c>
      <c r="Z158" s="139">
        <f t="shared" si="53"/>
        <v>0</v>
      </c>
      <c r="AA158" s="139">
        <f t="shared" si="53"/>
        <v>0</v>
      </c>
      <c r="AB158" s="139">
        <f t="shared" si="53"/>
        <v>0</v>
      </c>
      <c r="AC158" s="139">
        <f t="shared" si="53"/>
        <v>0</v>
      </c>
      <c r="AD158" s="139">
        <f t="shared" si="53"/>
        <v>0</v>
      </c>
      <c r="AE158" s="146">
        <f t="shared" si="53"/>
        <v>0</v>
      </c>
      <c r="AF158" s="367">
        <f t="shared" si="53"/>
        <v>0</v>
      </c>
    </row>
    <row r="159" spans="1:32" s="128" customFormat="1" ht="61.5" customHeight="1" x14ac:dyDescent="0.3">
      <c r="A159" s="442"/>
      <c r="B159" s="450"/>
      <c r="C159" s="445"/>
      <c r="D159" s="488"/>
      <c r="E159" s="479"/>
      <c r="F159" s="199" t="s">
        <v>394</v>
      </c>
      <c r="G159" s="371"/>
      <c r="H159" s="142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244"/>
      <c r="AF159" s="371"/>
    </row>
    <row r="160" spans="1:32" s="128" customFormat="1" ht="54" customHeight="1" x14ac:dyDescent="0.3">
      <c r="A160" s="440"/>
      <c r="B160" s="451"/>
      <c r="C160" s="443"/>
      <c r="D160" s="486"/>
      <c r="E160" s="477"/>
      <c r="F160" s="200" t="s">
        <v>392</v>
      </c>
      <c r="G160" s="370"/>
      <c r="H160" s="143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46"/>
      <c r="AF160" s="383"/>
    </row>
    <row r="161" spans="1:32" s="128" customFormat="1" ht="54" customHeight="1" x14ac:dyDescent="0.3">
      <c r="A161" s="441"/>
      <c r="B161" s="449"/>
      <c r="C161" s="444"/>
      <c r="D161" s="487"/>
      <c r="E161" s="478"/>
      <c r="F161" s="201" t="s">
        <v>393</v>
      </c>
      <c r="G161" s="367">
        <f t="shared" ref="G161:AF161" si="54">G162-G160</f>
        <v>0</v>
      </c>
      <c r="H161" s="140">
        <f t="shared" si="54"/>
        <v>0</v>
      </c>
      <c r="I161" s="137">
        <f t="shared" si="54"/>
        <v>0</v>
      </c>
      <c r="J161" s="137">
        <f t="shared" si="54"/>
        <v>0</v>
      </c>
      <c r="K161" s="137">
        <f t="shared" si="54"/>
        <v>0</v>
      </c>
      <c r="L161" s="137">
        <f t="shared" si="54"/>
        <v>0</v>
      </c>
      <c r="M161" s="137">
        <f t="shared" si="54"/>
        <v>0</v>
      </c>
      <c r="N161" s="137">
        <f t="shared" si="54"/>
        <v>0</v>
      </c>
      <c r="O161" s="137">
        <f t="shared" si="54"/>
        <v>0</v>
      </c>
      <c r="P161" s="137">
        <f t="shared" si="54"/>
        <v>0</v>
      </c>
      <c r="Q161" s="137">
        <f t="shared" si="54"/>
        <v>0</v>
      </c>
      <c r="R161" s="137">
        <f t="shared" si="54"/>
        <v>0</v>
      </c>
      <c r="S161" s="137">
        <f t="shared" si="54"/>
        <v>0</v>
      </c>
      <c r="T161" s="139">
        <f t="shared" si="54"/>
        <v>0</v>
      </c>
      <c r="U161" s="139">
        <f t="shared" si="54"/>
        <v>0</v>
      </c>
      <c r="V161" s="139">
        <f t="shared" si="54"/>
        <v>0</v>
      </c>
      <c r="W161" s="139">
        <f t="shared" si="54"/>
        <v>0</v>
      </c>
      <c r="X161" s="139">
        <f t="shared" si="54"/>
        <v>0</v>
      </c>
      <c r="Y161" s="139">
        <f t="shared" si="54"/>
        <v>0</v>
      </c>
      <c r="Z161" s="139">
        <f t="shared" si="54"/>
        <v>0</v>
      </c>
      <c r="AA161" s="139">
        <f t="shared" si="54"/>
        <v>0</v>
      </c>
      <c r="AB161" s="139">
        <f t="shared" si="54"/>
        <v>0</v>
      </c>
      <c r="AC161" s="139">
        <f t="shared" si="54"/>
        <v>0</v>
      </c>
      <c r="AD161" s="139">
        <f t="shared" si="54"/>
        <v>0</v>
      </c>
      <c r="AE161" s="146">
        <f t="shared" si="54"/>
        <v>0</v>
      </c>
      <c r="AF161" s="367">
        <f t="shared" si="54"/>
        <v>0</v>
      </c>
    </row>
    <row r="162" spans="1:32" s="128" customFormat="1" ht="54" customHeight="1" x14ac:dyDescent="0.3">
      <c r="A162" s="442"/>
      <c r="B162" s="450"/>
      <c r="C162" s="445"/>
      <c r="D162" s="488"/>
      <c r="E162" s="479"/>
      <c r="F162" s="199" t="s">
        <v>394</v>
      </c>
      <c r="G162" s="371"/>
      <c r="H162" s="142"/>
      <c r="I162" s="138"/>
      <c r="J162" s="138"/>
      <c r="K162" s="138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244"/>
      <c r="AF162" s="371"/>
    </row>
    <row r="163" spans="1:32" s="128" customFormat="1" ht="44.25" customHeight="1" x14ac:dyDescent="0.3">
      <c r="A163" s="440"/>
      <c r="B163" s="451"/>
      <c r="C163" s="443"/>
      <c r="D163" s="486"/>
      <c r="E163" s="477"/>
      <c r="F163" s="200" t="s">
        <v>392</v>
      </c>
      <c r="G163" s="370"/>
      <c r="H163" s="143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46"/>
      <c r="AF163" s="383"/>
    </row>
    <row r="164" spans="1:32" s="128" customFormat="1" ht="44.25" customHeight="1" x14ac:dyDescent="0.3">
      <c r="A164" s="441"/>
      <c r="B164" s="449"/>
      <c r="C164" s="444"/>
      <c r="D164" s="487"/>
      <c r="E164" s="478"/>
      <c r="F164" s="201" t="s">
        <v>393</v>
      </c>
      <c r="G164" s="367">
        <f t="shared" ref="G164:AF164" si="55">G165-G163</f>
        <v>0</v>
      </c>
      <c r="H164" s="140">
        <f t="shared" si="55"/>
        <v>0</v>
      </c>
      <c r="I164" s="137">
        <f t="shared" si="55"/>
        <v>0</v>
      </c>
      <c r="J164" s="137">
        <f t="shared" si="55"/>
        <v>0</v>
      </c>
      <c r="K164" s="137">
        <f t="shared" si="55"/>
        <v>0</v>
      </c>
      <c r="L164" s="137">
        <f t="shared" si="55"/>
        <v>0</v>
      </c>
      <c r="M164" s="137">
        <f t="shared" si="55"/>
        <v>0</v>
      </c>
      <c r="N164" s="137">
        <f t="shared" si="55"/>
        <v>0</v>
      </c>
      <c r="O164" s="137">
        <f t="shared" si="55"/>
        <v>0</v>
      </c>
      <c r="P164" s="137">
        <f t="shared" si="55"/>
        <v>0</v>
      </c>
      <c r="Q164" s="137">
        <f t="shared" si="55"/>
        <v>0</v>
      </c>
      <c r="R164" s="137">
        <f t="shared" si="55"/>
        <v>0</v>
      </c>
      <c r="S164" s="137">
        <f t="shared" si="55"/>
        <v>0</v>
      </c>
      <c r="T164" s="139">
        <f t="shared" si="55"/>
        <v>0</v>
      </c>
      <c r="U164" s="139">
        <f t="shared" si="55"/>
        <v>0</v>
      </c>
      <c r="V164" s="139">
        <f t="shared" si="55"/>
        <v>0</v>
      </c>
      <c r="W164" s="139">
        <f t="shared" si="55"/>
        <v>0</v>
      </c>
      <c r="X164" s="139">
        <f t="shared" si="55"/>
        <v>0</v>
      </c>
      <c r="Y164" s="139">
        <f t="shared" si="55"/>
        <v>0</v>
      </c>
      <c r="Z164" s="139">
        <f t="shared" si="55"/>
        <v>0</v>
      </c>
      <c r="AA164" s="139">
        <f t="shared" si="55"/>
        <v>0</v>
      </c>
      <c r="AB164" s="139">
        <f t="shared" si="55"/>
        <v>0</v>
      </c>
      <c r="AC164" s="139">
        <f t="shared" si="55"/>
        <v>0</v>
      </c>
      <c r="AD164" s="139">
        <f t="shared" si="55"/>
        <v>0</v>
      </c>
      <c r="AE164" s="146">
        <f t="shared" si="55"/>
        <v>0</v>
      </c>
      <c r="AF164" s="367">
        <f t="shared" si="55"/>
        <v>0</v>
      </c>
    </row>
    <row r="165" spans="1:32" s="128" customFormat="1" ht="44.25" customHeight="1" x14ac:dyDescent="0.3">
      <c r="A165" s="442"/>
      <c r="B165" s="450"/>
      <c r="C165" s="445"/>
      <c r="D165" s="488"/>
      <c r="E165" s="479"/>
      <c r="F165" s="199" t="s">
        <v>394</v>
      </c>
      <c r="G165" s="371"/>
      <c r="H165" s="142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244"/>
      <c r="AF165" s="371"/>
    </row>
    <row r="166" spans="1:32" s="128" customFormat="1" ht="45" customHeight="1" x14ac:dyDescent="0.3">
      <c r="A166" s="440"/>
      <c r="B166" s="451"/>
      <c r="C166" s="443"/>
      <c r="D166" s="456"/>
      <c r="E166" s="459"/>
      <c r="F166" s="200" t="s">
        <v>392</v>
      </c>
      <c r="G166" s="370"/>
      <c r="H166" s="143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46"/>
      <c r="AF166" s="383"/>
    </row>
    <row r="167" spans="1:32" s="128" customFormat="1" ht="45" customHeight="1" x14ac:dyDescent="0.3">
      <c r="A167" s="441"/>
      <c r="B167" s="449"/>
      <c r="C167" s="444"/>
      <c r="D167" s="457"/>
      <c r="E167" s="460"/>
      <c r="F167" s="201" t="s">
        <v>393</v>
      </c>
      <c r="G167" s="367">
        <f t="shared" ref="G167:AF167" si="56">G168-G166</f>
        <v>0</v>
      </c>
      <c r="H167" s="140">
        <f t="shared" si="56"/>
        <v>0</v>
      </c>
      <c r="I167" s="137">
        <f t="shared" si="56"/>
        <v>0</v>
      </c>
      <c r="J167" s="137">
        <f t="shared" si="56"/>
        <v>0</v>
      </c>
      <c r="K167" s="137">
        <f t="shared" si="56"/>
        <v>0</v>
      </c>
      <c r="L167" s="137">
        <f t="shared" si="56"/>
        <v>0</v>
      </c>
      <c r="M167" s="137">
        <f t="shared" si="56"/>
        <v>0</v>
      </c>
      <c r="N167" s="137">
        <f t="shared" si="56"/>
        <v>0</v>
      </c>
      <c r="O167" s="137">
        <f t="shared" si="56"/>
        <v>0</v>
      </c>
      <c r="P167" s="137">
        <f t="shared" si="56"/>
        <v>0</v>
      </c>
      <c r="Q167" s="137">
        <f t="shared" si="56"/>
        <v>0</v>
      </c>
      <c r="R167" s="137">
        <f t="shared" si="56"/>
        <v>0</v>
      </c>
      <c r="S167" s="137">
        <f t="shared" si="56"/>
        <v>0</v>
      </c>
      <c r="T167" s="139">
        <f t="shared" si="56"/>
        <v>0</v>
      </c>
      <c r="U167" s="139">
        <f t="shared" si="56"/>
        <v>0</v>
      </c>
      <c r="V167" s="139">
        <f t="shared" si="56"/>
        <v>0</v>
      </c>
      <c r="W167" s="139">
        <f t="shared" si="56"/>
        <v>0</v>
      </c>
      <c r="X167" s="139">
        <f t="shared" si="56"/>
        <v>0</v>
      </c>
      <c r="Y167" s="139">
        <f t="shared" si="56"/>
        <v>0</v>
      </c>
      <c r="Z167" s="139">
        <f t="shared" si="56"/>
        <v>0</v>
      </c>
      <c r="AA167" s="139">
        <f t="shared" si="56"/>
        <v>0</v>
      </c>
      <c r="AB167" s="139">
        <f t="shared" si="56"/>
        <v>0</v>
      </c>
      <c r="AC167" s="139">
        <f t="shared" si="56"/>
        <v>0</v>
      </c>
      <c r="AD167" s="139">
        <f t="shared" si="56"/>
        <v>0</v>
      </c>
      <c r="AE167" s="146">
        <f t="shared" si="56"/>
        <v>0</v>
      </c>
      <c r="AF167" s="367">
        <f t="shared" si="56"/>
        <v>0</v>
      </c>
    </row>
    <row r="168" spans="1:32" s="128" customFormat="1" ht="45" customHeight="1" x14ac:dyDescent="0.3">
      <c r="A168" s="442"/>
      <c r="B168" s="450"/>
      <c r="C168" s="445"/>
      <c r="D168" s="458"/>
      <c r="E168" s="461"/>
      <c r="F168" s="199" t="s">
        <v>394</v>
      </c>
      <c r="G168" s="371"/>
      <c r="H168" s="142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244"/>
      <c r="AF168" s="371"/>
    </row>
    <row r="169" spans="1:32" s="128" customFormat="1" ht="44.25" customHeight="1" x14ac:dyDescent="0.3">
      <c r="A169" s="440"/>
      <c r="B169" s="451"/>
      <c r="C169" s="443"/>
      <c r="D169" s="486"/>
      <c r="E169" s="477"/>
      <c r="F169" s="200" t="s">
        <v>392</v>
      </c>
      <c r="G169" s="370"/>
      <c r="H169" s="143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46"/>
      <c r="AF169" s="383"/>
    </row>
    <row r="170" spans="1:32" s="128" customFormat="1" ht="44.25" customHeight="1" x14ac:dyDescent="0.3">
      <c r="A170" s="441"/>
      <c r="B170" s="449"/>
      <c r="C170" s="444"/>
      <c r="D170" s="487"/>
      <c r="E170" s="478"/>
      <c r="F170" s="201" t="s">
        <v>393</v>
      </c>
      <c r="G170" s="367">
        <f t="shared" ref="G170:AF170" si="57">G171-G169</f>
        <v>0</v>
      </c>
      <c r="H170" s="140">
        <f t="shared" si="57"/>
        <v>0</v>
      </c>
      <c r="I170" s="137">
        <f t="shared" si="57"/>
        <v>0</v>
      </c>
      <c r="J170" s="137">
        <f t="shared" si="57"/>
        <v>0</v>
      </c>
      <c r="K170" s="137">
        <f t="shared" si="57"/>
        <v>0</v>
      </c>
      <c r="L170" s="137">
        <f t="shared" si="57"/>
        <v>0</v>
      </c>
      <c r="M170" s="137">
        <f t="shared" si="57"/>
        <v>0</v>
      </c>
      <c r="N170" s="137">
        <f t="shared" si="57"/>
        <v>0</v>
      </c>
      <c r="O170" s="137">
        <f t="shared" si="57"/>
        <v>0</v>
      </c>
      <c r="P170" s="137">
        <f t="shared" si="57"/>
        <v>0</v>
      </c>
      <c r="Q170" s="137">
        <f t="shared" si="57"/>
        <v>0</v>
      </c>
      <c r="R170" s="137">
        <f t="shared" si="57"/>
        <v>0</v>
      </c>
      <c r="S170" s="137">
        <f t="shared" si="57"/>
        <v>0</v>
      </c>
      <c r="T170" s="139">
        <f t="shared" si="57"/>
        <v>0</v>
      </c>
      <c r="U170" s="139">
        <f t="shared" si="57"/>
        <v>0</v>
      </c>
      <c r="V170" s="139">
        <f t="shared" si="57"/>
        <v>0</v>
      </c>
      <c r="W170" s="139">
        <f t="shared" si="57"/>
        <v>0</v>
      </c>
      <c r="X170" s="139">
        <f t="shared" si="57"/>
        <v>0</v>
      </c>
      <c r="Y170" s="139">
        <f t="shared" si="57"/>
        <v>0</v>
      </c>
      <c r="Z170" s="139">
        <f t="shared" si="57"/>
        <v>0</v>
      </c>
      <c r="AA170" s="139">
        <f t="shared" si="57"/>
        <v>0</v>
      </c>
      <c r="AB170" s="139">
        <f t="shared" si="57"/>
        <v>0</v>
      </c>
      <c r="AC170" s="139">
        <f t="shared" si="57"/>
        <v>0</v>
      </c>
      <c r="AD170" s="139">
        <f t="shared" si="57"/>
        <v>0</v>
      </c>
      <c r="AE170" s="146">
        <f t="shared" si="57"/>
        <v>0</v>
      </c>
      <c r="AF170" s="367">
        <f t="shared" si="57"/>
        <v>0</v>
      </c>
    </row>
    <row r="171" spans="1:32" s="128" customFormat="1" ht="44.25" customHeight="1" x14ac:dyDescent="0.3">
      <c r="A171" s="442"/>
      <c r="B171" s="450"/>
      <c r="C171" s="445"/>
      <c r="D171" s="488"/>
      <c r="E171" s="479"/>
      <c r="F171" s="199" t="s">
        <v>394</v>
      </c>
      <c r="G171" s="371"/>
      <c r="H171" s="142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244"/>
      <c r="AF171" s="371"/>
    </row>
    <row r="172" spans="1:32" s="128" customFormat="1" ht="54" customHeight="1" x14ac:dyDescent="0.3">
      <c r="A172" s="440"/>
      <c r="B172" s="451"/>
      <c r="C172" s="443"/>
      <c r="D172" s="462"/>
      <c r="E172" s="446"/>
      <c r="F172" s="200" t="s">
        <v>392</v>
      </c>
      <c r="G172" s="370"/>
      <c r="H172" s="143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46"/>
      <c r="AF172" s="383"/>
    </row>
    <row r="173" spans="1:32" s="128" customFormat="1" ht="54" customHeight="1" x14ac:dyDescent="0.3">
      <c r="A173" s="441"/>
      <c r="B173" s="449"/>
      <c r="C173" s="444"/>
      <c r="D173" s="463"/>
      <c r="E173" s="447"/>
      <c r="F173" s="201" t="s">
        <v>393</v>
      </c>
      <c r="G173" s="367">
        <f t="shared" ref="G173:AF173" si="58">G174-G172</f>
        <v>0</v>
      </c>
      <c r="H173" s="140">
        <f t="shared" si="58"/>
        <v>0</v>
      </c>
      <c r="I173" s="137">
        <f t="shared" si="58"/>
        <v>0</v>
      </c>
      <c r="J173" s="137">
        <f t="shared" si="58"/>
        <v>0</v>
      </c>
      <c r="K173" s="137">
        <f t="shared" si="58"/>
        <v>0</v>
      </c>
      <c r="L173" s="137">
        <f t="shared" si="58"/>
        <v>0</v>
      </c>
      <c r="M173" s="137">
        <f t="shared" si="58"/>
        <v>0</v>
      </c>
      <c r="N173" s="137">
        <f t="shared" si="58"/>
        <v>0</v>
      </c>
      <c r="O173" s="137">
        <f t="shared" si="58"/>
        <v>0</v>
      </c>
      <c r="P173" s="137">
        <f t="shared" si="58"/>
        <v>0</v>
      </c>
      <c r="Q173" s="137">
        <f t="shared" si="58"/>
        <v>0</v>
      </c>
      <c r="R173" s="137">
        <f t="shared" si="58"/>
        <v>0</v>
      </c>
      <c r="S173" s="137">
        <f t="shared" si="58"/>
        <v>0</v>
      </c>
      <c r="T173" s="139">
        <f t="shared" si="58"/>
        <v>0</v>
      </c>
      <c r="U173" s="139">
        <f t="shared" si="58"/>
        <v>0</v>
      </c>
      <c r="V173" s="139">
        <f t="shared" si="58"/>
        <v>0</v>
      </c>
      <c r="W173" s="139">
        <f t="shared" si="58"/>
        <v>0</v>
      </c>
      <c r="X173" s="139">
        <f t="shared" si="58"/>
        <v>0</v>
      </c>
      <c r="Y173" s="139">
        <f t="shared" si="58"/>
        <v>0</v>
      </c>
      <c r="Z173" s="139">
        <f t="shared" si="58"/>
        <v>0</v>
      </c>
      <c r="AA173" s="139">
        <f t="shared" si="58"/>
        <v>0</v>
      </c>
      <c r="AB173" s="139">
        <f t="shared" si="58"/>
        <v>0</v>
      </c>
      <c r="AC173" s="139">
        <f t="shared" si="58"/>
        <v>0</v>
      </c>
      <c r="AD173" s="139">
        <f t="shared" si="58"/>
        <v>0</v>
      </c>
      <c r="AE173" s="146">
        <f t="shared" si="58"/>
        <v>0</v>
      </c>
      <c r="AF173" s="367">
        <f t="shared" si="58"/>
        <v>0</v>
      </c>
    </row>
    <row r="174" spans="1:32" s="128" customFormat="1" ht="54" customHeight="1" x14ac:dyDescent="0.3">
      <c r="A174" s="442"/>
      <c r="B174" s="450"/>
      <c r="C174" s="445"/>
      <c r="D174" s="464"/>
      <c r="E174" s="448"/>
      <c r="F174" s="199" t="s">
        <v>394</v>
      </c>
      <c r="G174" s="371"/>
      <c r="H174" s="142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244"/>
      <c r="AF174" s="371"/>
    </row>
    <row r="175" spans="1:32" s="128" customFormat="1" ht="69.75" customHeight="1" x14ac:dyDescent="0.3">
      <c r="A175" s="440"/>
      <c r="B175" s="451"/>
      <c r="C175" s="443"/>
      <c r="D175" s="486"/>
      <c r="E175" s="477"/>
      <c r="F175" s="200" t="s">
        <v>392</v>
      </c>
      <c r="G175" s="370"/>
      <c r="H175" s="143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46"/>
      <c r="AF175" s="383"/>
    </row>
    <row r="176" spans="1:32" s="128" customFormat="1" ht="69.75" customHeight="1" x14ac:dyDescent="0.3">
      <c r="A176" s="441"/>
      <c r="B176" s="449"/>
      <c r="C176" s="444"/>
      <c r="D176" s="487"/>
      <c r="E176" s="478"/>
      <c r="F176" s="201" t="s">
        <v>393</v>
      </c>
      <c r="G176" s="367">
        <f t="shared" ref="G176:AF176" si="59">G177-G175</f>
        <v>0</v>
      </c>
      <c r="H176" s="140">
        <f t="shared" si="59"/>
        <v>0</v>
      </c>
      <c r="I176" s="137">
        <f t="shared" si="59"/>
        <v>0</v>
      </c>
      <c r="J176" s="137">
        <f t="shared" si="59"/>
        <v>0</v>
      </c>
      <c r="K176" s="137">
        <f t="shared" si="59"/>
        <v>0</v>
      </c>
      <c r="L176" s="137">
        <f t="shared" si="59"/>
        <v>0</v>
      </c>
      <c r="M176" s="137">
        <f t="shared" si="59"/>
        <v>0</v>
      </c>
      <c r="N176" s="137">
        <f t="shared" si="59"/>
        <v>0</v>
      </c>
      <c r="O176" s="137">
        <f t="shared" si="59"/>
        <v>0</v>
      </c>
      <c r="P176" s="137">
        <f t="shared" si="59"/>
        <v>0</v>
      </c>
      <c r="Q176" s="137">
        <f t="shared" si="59"/>
        <v>0</v>
      </c>
      <c r="R176" s="137">
        <f t="shared" si="59"/>
        <v>0</v>
      </c>
      <c r="S176" s="137">
        <f t="shared" si="59"/>
        <v>0</v>
      </c>
      <c r="T176" s="139">
        <f t="shared" si="59"/>
        <v>0</v>
      </c>
      <c r="U176" s="139">
        <f t="shared" si="59"/>
        <v>0</v>
      </c>
      <c r="V176" s="139">
        <f t="shared" si="59"/>
        <v>0</v>
      </c>
      <c r="W176" s="139">
        <f t="shared" si="59"/>
        <v>0</v>
      </c>
      <c r="X176" s="139">
        <f t="shared" si="59"/>
        <v>0</v>
      </c>
      <c r="Y176" s="139">
        <f t="shared" si="59"/>
        <v>0</v>
      </c>
      <c r="Z176" s="139">
        <f t="shared" si="59"/>
        <v>0</v>
      </c>
      <c r="AA176" s="139">
        <f t="shared" si="59"/>
        <v>0</v>
      </c>
      <c r="AB176" s="139">
        <f t="shared" si="59"/>
        <v>0</v>
      </c>
      <c r="AC176" s="139">
        <f t="shared" si="59"/>
        <v>0</v>
      </c>
      <c r="AD176" s="139">
        <f t="shared" si="59"/>
        <v>0</v>
      </c>
      <c r="AE176" s="146">
        <f t="shared" si="59"/>
        <v>0</v>
      </c>
      <c r="AF176" s="367">
        <f t="shared" si="59"/>
        <v>0</v>
      </c>
    </row>
    <row r="177" spans="1:32" s="128" customFormat="1" ht="69.75" customHeight="1" x14ac:dyDescent="0.3">
      <c r="A177" s="442"/>
      <c r="B177" s="450"/>
      <c r="C177" s="445"/>
      <c r="D177" s="488"/>
      <c r="E177" s="479"/>
      <c r="F177" s="199" t="s">
        <v>394</v>
      </c>
      <c r="G177" s="371"/>
      <c r="H177" s="142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244"/>
      <c r="AF177" s="371"/>
    </row>
    <row r="178" spans="1:32" s="128" customFormat="1" ht="61.5" customHeight="1" x14ac:dyDescent="0.3">
      <c r="A178" s="440"/>
      <c r="B178" s="451"/>
      <c r="C178" s="443"/>
      <c r="D178" s="486"/>
      <c r="E178" s="477"/>
      <c r="F178" s="200" t="s">
        <v>392</v>
      </c>
      <c r="G178" s="370"/>
      <c r="H178" s="143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46"/>
      <c r="AF178" s="383"/>
    </row>
    <row r="179" spans="1:32" s="128" customFormat="1" ht="61.5" customHeight="1" x14ac:dyDescent="0.3">
      <c r="A179" s="441"/>
      <c r="B179" s="449"/>
      <c r="C179" s="444"/>
      <c r="D179" s="487"/>
      <c r="E179" s="478"/>
      <c r="F179" s="201" t="s">
        <v>393</v>
      </c>
      <c r="G179" s="367">
        <f t="shared" ref="G179:AF179" si="60">G180-G178</f>
        <v>0</v>
      </c>
      <c r="H179" s="140">
        <f t="shared" si="60"/>
        <v>0</v>
      </c>
      <c r="I179" s="137">
        <f t="shared" si="60"/>
        <v>0</v>
      </c>
      <c r="J179" s="137">
        <f t="shared" si="60"/>
        <v>0</v>
      </c>
      <c r="K179" s="137">
        <f t="shared" si="60"/>
        <v>0</v>
      </c>
      <c r="L179" s="137">
        <f t="shared" si="60"/>
        <v>0</v>
      </c>
      <c r="M179" s="137">
        <f t="shared" si="60"/>
        <v>0</v>
      </c>
      <c r="N179" s="137">
        <f t="shared" si="60"/>
        <v>0</v>
      </c>
      <c r="O179" s="137">
        <f t="shared" si="60"/>
        <v>0</v>
      </c>
      <c r="P179" s="137">
        <f t="shared" si="60"/>
        <v>0</v>
      </c>
      <c r="Q179" s="137">
        <f t="shared" si="60"/>
        <v>0</v>
      </c>
      <c r="R179" s="137">
        <f t="shared" si="60"/>
        <v>0</v>
      </c>
      <c r="S179" s="137">
        <f t="shared" si="60"/>
        <v>0</v>
      </c>
      <c r="T179" s="139">
        <f t="shared" si="60"/>
        <v>0</v>
      </c>
      <c r="U179" s="139">
        <f t="shared" si="60"/>
        <v>0</v>
      </c>
      <c r="V179" s="139">
        <f t="shared" si="60"/>
        <v>0</v>
      </c>
      <c r="W179" s="139">
        <f t="shared" si="60"/>
        <v>0</v>
      </c>
      <c r="X179" s="139">
        <f t="shared" si="60"/>
        <v>0</v>
      </c>
      <c r="Y179" s="139">
        <f t="shared" si="60"/>
        <v>0</v>
      </c>
      <c r="Z179" s="139">
        <f t="shared" si="60"/>
        <v>0</v>
      </c>
      <c r="AA179" s="139">
        <f t="shared" si="60"/>
        <v>0</v>
      </c>
      <c r="AB179" s="139">
        <f t="shared" si="60"/>
        <v>0</v>
      </c>
      <c r="AC179" s="139">
        <f t="shared" si="60"/>
        <v>0</v>
      </c>
      <c r="AD179" s="139">
        <f t="shared" si="60"/>
        <v>0</v>
      </c>
      <c r="AE179" s="146">
        <f t="shared" si="60"/>
        <v>0</v>
      </c>
      <c r="AF179" s="367">
        <f t="shared" si="60"/>
        <v>0</v>
      </c>
    </row>
    <row r="180" spans="1:32" s="128" customFormat="1" ht="61.5" customHeight="1" x14ac:dyDescent="0.3">
      <c r="A180" s="442"/>
      <c r="B180" s="450"/>
      <c r="C180" s="445"/>
      <c r="D180" s="488"/>
      <c r="E180" s="479"/>
      <c r="F180" s="199" t="s">
        <v>394</v>
      </c>
      <c r="G180" s="371"/>
      <c r="H180" s="142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244"/>
      <c r="AF180" s="371"/>
    </row>
    <row r="181" spans="1:32" s="128" customFormat="1" ht="48" customHeight="1" x14ac:dyDescent="0.3">
      <c r="A181" s="440"/>
      <c r="B181" s="451"/>
      <c r="C181" s="443"/>
      <c r="D181" s="456"/>
      <c r="E181" s="459"/>
      <c r="F181" s="200" t="s">
        <v>392</v>
      </c>
      <c r="G181" s="370"/>
      <c r="H181" s="143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46"/>
      <c r="AF181" s="383"/>
    </row>
    <row r="182" spans="1:32" s="128" customFormat="1" ht="48" customHeight="1" x14ac:dyDescent="0.3">
      <c r="A182" s="441"/>
      <c r="B182" s="449"/>
      <c r="C182" s="444"/>
      <c r="D182" s="457"/>
      <c r="E182" s="460"/>
      <c r="F182" s="201" t="s">
        <v>393</v>
      </c>
      <c r="G182" s="367">
        <f t="shared" ref="G182:AF182" si="61">G183-G181</f>
        <v>0</v>
      </c>
      <c r="H182" s="140">
        <f t="shared" si="61"/>
        <v>0</v>
      </c>
      <c r="I182" s="137">
        <f t="shared" si="61"/>
        <v>0</v>
      </c>
      <c r="J182" s="137">
        <f t="shared" si="61"/>
        <v>0</v>
      </c>
      <c r="K182" s="137">
        <f t="shared" si="61"/>
        <v>0</v>
      </c>
      <c r="L182" s="137">
        <f t="shared" si="61"/>
        <v>0</v>
      </c>
      <c r="M182" s="137">
        <f t="shared" si="61"/>
        <v>0</v>
      </c>
      <c r="N182" s="137">
        <f t="shared" si="61"/>
        <v>0</v>
      </c>
      <c r="O182" s="137">
        <f t="shared" si="61"/>
        <v>0</v>
      </c>
      <c r="P182" s="137">
        <f t="shared" si="61"/>
        <v>0</v>
      </c>
      <c r="Q182" s="137">
        <f t="shared" si="61"/>
        <v>0</v>
      </c>
      <c r="R182" s="137">
        <f t="shared" si="61"/>
        <v>0</v>
      </c>
      <c r="S182" s="137">
        <f t="shared" si="61"/>
        <v>0</v>
      </c>
      <c r="T182" s="139">
        <f t="shared" si="61"/>
        <v>0</v>
      </c>
      <c r="U182" s="139">
        <f t="shared" si="61"/>
        <v>0</v>
      </c>
      <c r="V182" s="139">
        <f t="shared" si="61"/>
        <v>0</v>
      </c>
      <c r="W182" s="139">
        <f t="shared" si="61"/>
        <v>0</v>
      </c>
      <c r="X182" s="139">
        <f t="shared" si="61"/>
        <v>0</v>
      </c>
      <c r="Y182" s="139">
        <f t="shared" si="61"/>
        <v>0</v>
      </c>
      <c r="Z182" s="139">
        <f t="shared" si="61"/>
        <v>0</v>
      </c>
      <c r="AA182" s="139">
        <f t="shared" si="61"/>
        <v>0</v>
      </c>
      <c r="AB182" s="139">
        <f t="shared" si="61"/>
        <v>0</v>
      </c>
      <c r="AC182" s="139">
        <f t="shared" si="61"/>
        <v>0</v>
      </c>
      <c r="AD182" s="139">
        <f t="shared" si="61"/>
        <v>0</v>
      </c>
      <c r="AE182" s="146">
        <f t="shared" si="61"/>
        <v>0</v>
      </c>
      <c r="AF182" s="367">
        <f t="shared" si="61"/>
        <v>0</v>
      </c>
    </row>
    <row r="183" spans="1:32" s="128" customFormat="1" ht="48" customHeight="1" x14ac:dyDescent="0.3">
      <c r="A183" s="442"/>
      <c r="B183" s="450"/>
      <c r="C183" s="445"/>
      <c r="D183" s="458"/>
      <c r="E183" s="461"/>
      <c r="F183" s="199" t="s">
        <v>394</v>
      </c>
      <c r="G183" s="371"/>
      <c r="H183" s="142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244"/>
      <c r="AF183" s="371"/>
    </row>
    <row r="184" spans="1:32" s="128" customFormat="1" ht="48" customHeight="1" x14ac:dyDescent="0.3">
      <c r="A184" s="440"/>
      <c r="B184" s="451"/>
      <c r="C184" s="443"/>
      <c r="D184" s="462"/>
      <c r="E184" s="446"/>
      <c r="F184" s="200" t="s">
        <v>392</v>
      </c>
      <c r="G184" s="370"/>
      <c r="H184" s="143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46"/>
      <c r="AF184" s="383"/>
    </row>
    <row r="185" spans="1:32" s="128" customFormat="1" ht="48" customHeight="1" x14ac:dyDescent="0.3">
      <c r="A185" s="441"/>
      <c r="B185" s="449"/>
      <c r="C185" s="444"/>
      <c r="D185" s="463"/>
      <c r="E185" s="447"/>
      <c r="F185" s="201" t="s">
        <v>393</v>
      </c>
      <c r="G185" s="367">
        <f t="shared" ref="G185:AF185" si="62">G186-G184</f>
        <v>0</v>
      </c>
      <c r="H185" s="140">
        <f t="shared" si="62"/>
        <v>0</v>
      </c>
      <c r="I185" s="137">
        <f t="shared" si="62"/>
        <v>0</v>
      </c>
      <c r="J185" s="137">
        <f t="shared" si="62"/>
        <v>0</v>
      </c>
      <c r="K185" s="137">
        <f t="shared" si="62"/>
        <v>0</v>
      </c>
      <c r="L185" s="137">
        <f t="shared" si="62"/>
        <v>0</v>
      </c>
      <c r="M185" s="137">
        <f t="shared" si="62"/>
        <v>0</v>
      </c>
      <c r="N185" s="137">
        <f t="shared" si="62"/>
        <v>0</v>
      </c>
      <c r="O185" s="137">
        <f t="shared" si="62"/>
        <v>0</v>
      </c>
      <c r="P185" s="137">
        <f t="shared" si="62"/>
        <v>0</v>
      </c>
      <c r="Q185" s="137">
        <f t="shared" si="62"/>
        <v>0</v>
      </c>
      <c r="R185" s="137">
        <f t="shared" si="62"/>
        <v>0</v>
      </c>
      <c r="S185" s="137">
        <f t="shared" si="62"/>
        <v>0</v>
      </c>
      <c r="T185" s="139">
        <f t="shared" si="62"/>
        <v>0</v>
      </c>
      <c r="U185" s="139">
        <f t="shared" si="62"/>
        <v>0</v>
      </c>
      <c r="V185" s="139">
        <f t="shared" si="62"/>
        <v>0</v>
      </c>
      <c r="W185" s="139">
        <f t="shared" si="62"/>
        <v>0</v>
      </c>
      <c r="X185" s="139">
        <f t="shared" si="62"/>
        <v>0</v>
      </c>
      <c r="Y185" s="139">
        <f t="shared" si="62"/>
        <v>0</v>
      </c>
      <c r="Z185" s="139">
        <f t="shared" si="62"/>
        <v>0</v>
      </c>
      <c r="AA185" s="139">
        <f t="shared" si="62"/>
        <v>0</v>
      </c>
      <c r="AB185" s="139">
        <f t="shared" si="62"/>
        <v>0</v>
      </c>
      <c r="AC185" s="139">
        <f t="shared" si="62"/>
        <v>0</v>
      </c>
      <c r="AD185" s="139">
        <f t="shared" si="62"/>
        <v>0</v>
      </c>
      <c r="AE185" s="146">
        <f t="shared" si="62"/>
        <v>0</v>
      </c>
      <c r="AF185" s="367">
        <f t="shared" si="62"/>
        <v>0</v>
      </c>
    </row>
    <row r="186" spans="1:32" s="128" customFormat="1" ht="48" customHeight="1" x14ac:dyDescent="0.3">
      <c r="A186" s="442"/>
      <c r="B186" s="450"/>
      <c r="C186" s="445"/>
      <c r="D186" s="464"/>
      <c r="E186" s="448"/>
      <c r="F186" s="199" t="s">
        <v>394</v>
      </c>
      <c r="G186" s="371"/>
      <c r="H186" s="142"/>
      <c r="I186" s="138"/>
      <c r="J186" s="138"/>
      <c r="K186" s="138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244"/>
      <c r="AF186" s="371"/>
    </row>
    <row r="187" spans="1:32" s="128" customFormat="1" ht="44.25" customHeight="1" x14ac:dyDescent="0.3">
      <c r="A187" s="440"/>
      <c r="B187" s="451"/>
      <c r="C187" s="443"/>
      <c r="D187" s="456"/>
      <c r="E187" s="459"/>
      <c r="F187" s="200" t="s">
        <v>392</v>
      </c>
      <c r="G187" s="370"/>
      <c r="H187" s="143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46"/>
      <c r="AF187" s="383"/>
    </row>
    <row r="188" spans="1:32" s="128" customFormat="1" ht="44.25" customHeight="1" x14ac:dyDescent="0.3">
      <c r="A188" s="441"/>
      <c r="B188" s="449"/>
      <c r="C188" s="444"/>
      <c r="D188" s="457"/>
      <c r="E188" s="460"/>
      <c r="F188" s="201" t="s">
        <v>393</v>
      </c>
      <c r="G188" s="367">
        <f t="shared" ref="G188:AF188" si="63">G189-G187</f>
        <v>0</v>
      </c>
      <c r="H188" s="140">
        <f t="shared" si="63"/>
        <v>0</v>
      </c>
      <c r="I188" s="137">
        <f t="shared" si="63"/>
        <v>0</v>
      </c>
      <c r="J188" s="137">
        <f t="shared" si="63"/>
        <v>0</v>
      </c>
      <c r="K188" s="137">
        <f t="shared" si="63"/>
        <v>0</v>
      </c>
      <c r="L188" s="137">
        <f t="shared" si="63"/>
        <v>0</v>
      </c>
      <c r="M188" s="137">
        <f t="shared" si="63"/>
        <v>0</v>
      </c>
      <c r="N188" s="137">
        <f t="shared" si="63"/>
        <v>0</v>
      </c>
      <c r="O188" s="137">
        <f t="shared" si="63"/>
        <v>0</v>
      </c>
      <c r="P188" s="137">
        <f t="shared" si="63"/>
        <v>0</v>
      </c>
      <c r="Q188" s="137">
        <f t="shared" si="63"/>
        <v>0</v>
      </c>
      <c r="R188" s="137">
        <f t="shared" si="63"/>
        <v>0</v>
      </c>
      <c r="S188" s="137">
        <f t="shared" si="63"/>
        <v>0</v>
      </c>
      <c r="T188" s="139">
        <f t="shared" si="63"/>
        <v>0</v>
      </c>
      <c r="U188" s="139">
        <f t="shared" si="63"/>
        <v>0</v>
      </c>
      <c r="V188" s="139">
        <f t="shared" si="63"/>
        <v>0</v>
      </c>
      <c r="W188" s="139">
        <f t="shared" si="63"/>
        <v>0</v>
      </c>
      <c r="X188" s="139">
        <f t="shared" si="63"/>
        <v>0</v>
      </c>
      <c r="Y188" s="139">
        <f t="shared" si="63"/>
        <v>0</v>
      </c>
      <c r="Z188" s="139">
        <f t="shared" si="63"/>
        <v>0</v>
      </c>
      <c r="AA188" s="139">
        <f t="shared" si="63"/>
        <v>0</v>
      </c>
      <c r="AB188" s="139">
        <f t="shared" si="63"/>
        <v>0</v>
      </c>
      <c r="AC188" s="139">
        <f t="shared" si="63"/>
        <v>0</v>
      </c>
      <c r="AD188" s="139">
        <f t="shared" si="63"/>
        <v>0</v>
      </c>
      <c r="AE188" s="146">
        <f t="shared" si="63"/>
        <v>0</v>
      </c>
      <c r="AF188" s="367">
        <f t="shared" si="63"/>
        <v>0</v>
      </c>
    </row>
    <row r="189" spans="1:32" s="128" customFormat="1" ht="44.25" customHeight="1" x14ac:dyDescent="0.3">
      <c r="A189" s="442"/>
      <c r="B189" s="450"/>
      <c r="C189" s="445"/>
      <c r="D189" s="458"/>
      <c r="E189" s="461"/>
      <c r="F189" s="199" t="s">
        <v>394</v>
      </c>
      <c r="G189" s="371"/>
      <c r="H189" s="142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244"/>
      <c r="AF189" s="371"/>
    </row>
    <row r="190" spans="1:32" s="128" customFormat="1" ht="44.25" customHeight="1" x14ac:dyDescent="0.3">
      <c r="A190" s="440"/>
      <c r="B190" s="451"/>
      <c r="C190" s="443"/>
      <c r="D190" s="486"/>
      <c r="E190" s="477"/>
      <c r="F190" s="200" t="s">
        <v>392</v>
      </c>
      <c r="G190" s="370"/>
      <c r="H190" s="143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46"/>
      <c r="AF190" s="383"/>
    </row>
    <row r="191" spans="1:32" s="128" customFormat="1" ht="44.25" customHeight="1" x14ac:dyDescent="0.3">
      <c r="A191" s="441"/>
      <c r="B191" s="449"/>
      <c r="C191" s="444"/>
      <c r="D191" s="487"/>
      <c r="E191" s="478"/>
      <c r="F191" s="201" t="s">
        <v>393</v>
      </c>
      <c r="G191" s="367">
        <f t="shared" ref="G191:AF191" si="64">G192-G190</f>
        <v>0</v>
      </c>
      <c r="H191" s="140">
        <f t="shared" si="64"/>
        <v>0</v>
      </c>
      <c r="I191" s="137">
        <f t="shared" si="64"/>
        <v>0</v>
      </c>
      <c r="J191" s="137">
        <f t="shared" si="64"/>
        <v>0</v>
      </c>
      <c r="K191" s="137">
        <f t="shared" si="64"/>
        <v>0</v>
      </c>
      <c r="L191" s="137">
        <f t="shared" si="64"/>
        <v>0</v>
      </c>
      <c r="M191" s="137">
        <f t="shared" si="64"/>
        <v>0</v>
      </c>
      <c r="N191" s="137">
        <f t="shared" si="64"/>
        <v>0</v>
      </c>
      <c r="O191" s="137">
        <f t="shared" si="64"/>
        <v>0</v>
      </c>
      <c r="P191" s="137">
        <f t="shared" si="64"/>
        <v>0</v>
      </c>
      <c r="Q191" s="137">
        <f t="shared" si="64"/>
        <v>0</v>
      </c>
      <c r="R191" s="137">
        <f t="shared" si="64"/>
        <v>0</v>
      </c>
      <c r="S191" s="137">
        <f t="shared" si="64"/>
        <v>0</v>
      </c>
      <c r="T191" s="139">
        <f t="shared" si="64"/>
        <v>0</v>
      </c>
      <c r="U191" s="139">
        <f t="shared" si="64"/>
        <v>0</v>
      </c>
      <c r="V191" s="139">
        <f t="shared" si="64"/>
        <v>0</v>
      </c>
      <c r="W191" s="139">
        <f t="shared" si="64"/>
        <v>0</v>
      </c>
      <c r="X191" s="139">
        <f t="shared" si="64"/>
        <v>0</v>
      </c>
      <c r="Y191" s="139">
        <f t="shared" si="64"/>
        <v>0</v>
      </c>
      <c r="Z191" s="139">
        <f t="shared" si="64"/>
        <v>0</v>
      </c>
      <c r="AA191" s="139">
        <f t="shared" si="64"/>
        <v>0</v>
      </c>
      <c r="AB191" s="139">
        <f t="shared" si="64"/>
        <v>0</v>
      </c>
      <c r="AC191" s="139">
        <f t="shared" si="64"/>
        <v>0</v>
      </c>
      <c r="AD191" s="139">
        <f t="shared" si="64"/>
        <v>0</v>
      </c>
      <c r="AE191" s="146">
        <f t="shared" si="64"/>
        <v>0</v>
      </c>
      <c r="AF191" s="367">
        <f t="shared" si="64"/>
        <v>0</v>
      </c>
    </row>
    <row r="192" spans="1:32" s="128" customFormat="1" ht="44.25" customHeight="1" x14ac:dyDescent="0.3">
      <c r="A192" s="442"/>
      <c r="B192" s="450"/>
      <c r="C192" s="445"/>
      <c r="D192" s="488"/>
      <c r="E192" s="479"/>
      <c r="F192" s="199" t="s">
        <v>394</v>
      </c>
      <c r="G192" s="371"/>
      <c r="H192" s="142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244"/>
      <c r="AF192" s="371"/>
    </row>
    <row r="193" spans="1:32" s="128" customFormat="1" ht="54" customHeight="1" x14ac:dyDescent="0.3">
      <c r="A193" s="440"/>
      <c r="B193" s="451"/>
      <c r="C193" s="443"/>
      <c r="D193" s="456"/>
      <c r="E193" s="459"/>
      <c r="F193" s="200" t="s">
        <v>392</v>
      </c>
      <c r="G193" s="370"/>
      <c r="H193" s="143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46"/>
      <c r="AF193" s="383"/>
    </row>
    <row r="194" spans="1:32" s="128" customFormat="1" ht="54" customHeight="1" x14ac:dyDescent="0.3">
      <c r="A194" s="441"/>
      <c r="B194" s="449"/>
      <c r="C194" s="444"/>
      <c r="D194" s="457"/>
      <c r="E194" s="460"/>
      <c r="F194" s="201" t="s">
        <v>393</v>
      </c>
      <c r="G194" s="367">
        <f t="shared" ref="G194:AF194" si="65">G195-G193</f>
        <v>0</v>
      </c>
      <c r="H194" s="140">
        <f t="shared" si="65"/>
        <v>0</v>
      </c>
      <c r="I194" s="137">
        <f t="shared" si="65"/>
        <v>0</v>
      </c>
      <c r="J194" s="137">
        <f t="shared" si="65"/>
        <v>0</v>
      </c>
      <c r="K194" s="137">
        <f t="shared" si="65"/>
        <v>0</v>
      </c>
      <c r="L194" s="137">
        <f t="shared" si="65"/>
        <v>0</v>
      </c>
      <c r="M194" s="137">
        <f t="shared" si="65"/>
        <v>0</v>
      </c>
      <c r="N194" s="137">
        <f t="shared" si="65"/>
        <v>0</v>
      </c>
      <c r="O194" s="137">
        <f t="shared" si="65"/>
        <v>0</v>
      </c>
      <c r="P194" s="137">
        <f t="shared" si="65"/>
        <v>0</v>
      </c>
      <c r="Q194" s="137">
        <f t="shared" si="65"/>
        <v>0</v>
      </c>
      <c r="R194" s="137">
        <f t="shared" si="65"/>
        <v>0</v>
      </c>
      <c r="S194" s="137">
        <f t="shared" si="65"/>
        <v>0</v>
      </c>
      <c r="T194" s="139">
        <f t="shared" si="65"/>
        <v>0</v>
      </c>
      <c r="U194" s="139">
        <f t="shared" si="65"/>
        <v>0</v>
      </c>
      <c r="V194" s="139">
        <f t="shared" si="65"/>
        <v>0</v>
      </c>
      <c r="W194" s="139">
        <f t="shared" si="65"/>
        <v>0</v>
      </c>
      <c r="X194" s="139">
        <f t="shared" si="65"/>
        <v>0</v>
      </c>
      <c r="Y194" s="139">
        <f t="shared" si="65"/>
        <v>0</v>
      </c>
      <c r="Z194" s="139">
        <f t="shared" si="65"/>
        <v>0</v>
      </c>
      <c r="AA194" s="139">
        <f t="shared" si="65"/>
        <v>0</v>
      </c>
      <c r="AB194" s="139">
        <f t="shared" si="65"/>
        <v>0</v>
      </c>
      <c r="AC194" s="139">
        <f t="shared" si="65"/>
        <v>0</v>
      </c>
      <c r="AD194" s="139">
        <f t="shared" si="65"/>
        <v>0</v>
      </c>
      <c r="AE194" s="146">
        <f t="shared" si="65"/>
        <v>0</v>
      </c>
      <c r="AF194" s="367">
        <f t="shared" si="65"/>
        <v>0</v>
      </c>
    </row>
    <row r="195" spans="1:32" s="128" customFormat="1" ht="54" customHeight="1" x14ac:dyDescent="0.3">
      <c r="A195" s="442"/>
      <c r="B195" s="450"/>
      <c r="C195" s="445"/>
      <c r="D195" s="458"/>
      <c r="E195" s="461"/>
      <c r="F195" s="199" t="s">
        <v>394</v>
      </c>
      <c r="G195" s="371"/>
      <c r="H195" s="142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244"/>
      <c r="AF195" s="371"/>
    </row>
    <row r="196" spans="1:32" s="128" customFormat="1" ht="47.25" customHeight="1" x14ac:dyDescent="0.3">
      <c r="A196" s="440"/>
      <c r="B196" s="451"/>
      <c r="C196" s="443"/>
      <c r="D196" s="456"/>
      <c r="E196" s="459"/>
      <c r="F196" s="200" t="s">
        <v>392</v>
      </c>
      <c r="G196" s="370"/>
      <c r="H196" s="143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46"/>
      <c r="AF196" s="383"/>
    </row>
    <row r="197" spans="1:32" s="128" customFormat="1" ht="47.25" customHeight="1" x14ac:dyDescent="0.3">
      <c r="A197" s="441"/>
      <c r="B197" s="449"/>
      <c r="C197" s="444"/>
      <c r="D197" s="457"/>
      <c r="E197" s="460"/>
      <c r="F197" s="201" t="s">
        <v>393</v>
      </c>
      <c r="G197" s="367">
        <f t="shared" ref="G197:AF197" si="66">G198-G196</f>
        <v>0</v>
      </c>
      <c r="H197" s="140">
        <f t="shared" si="66"/>
        <v>0</v>
      </c>
      <c r="I197" s="137">
        <f t="shared" si="66"/>
        <v>0</v>
      </c>
      <c r="J197" s="137">
        <f t="shared" si="66"/>
        <v>0</v>
      </c>
      <c r="K197" s="137">
        <f t="shared" si="66"/>
        <v>0</v>
      </c>
      <c r="L197" s="137">
        <f t="shared" si="66"/>
        <v>0</v>
      </c>
      <c r="M197" s="137">
        <f t="shared" si="66"/>
        <v>0</v>
      </c>
      <c r="N197" s="137">
        <f t="shared" si="66"/>
        <v>0</v>
      </c>
      <c r="O197" s="137">
        <f t="shared" si="66"/>
        <v>0</v>
      </c>
      <c r="P197" s="137">
        <f t="shared" si="66"/>
        <v>0</v>
      </c>
      <c r="Q197" s="137">
        <f t="shared" si="66"/>
        <v>0</v>
      </c>
      <c r="R197" s="137">
        <f t="shared" si="66"/>
        <v>0</v>
      </c>
      <c r="S197" s="137">
        <f t="shared" si="66"/>
        <v>0</v>
      </c>
      <c r="T197" s="139">
        <f t="shared" si="66"/>
        <v>0</v>
      </c>
      <c r="U197" s="139">
        <f t="shared" si="66"/>
        <v>0</v>
      </c>
      <c r="V197" s="139">
        <f t="shared" si="66"/>
        <v>0</v>
      </c>
      <c r="W197" s="139">
        <f t="shared" si="66"/>
        <v>0</v>
      </c>
      <c r="X197" s="139">
        <f t="shared" si="66"/>
        <v>0</v>
      </c>
      <c r="Y197" s="139">
        <f t="shared" si="66"/>
        <v>0</v>
      </c>
      <c r="Z197" s="139">
        <f t="shared" si="66"/>
        <v>0</v>
      </c>
      <c r="AA197" s="139">
        <f t="shared" si="66"/>
        <v>0</v>
      </c>
      <c r="AB197" s="139">
        <f t="shared" si="66"/>
        <v>0</v>
      </c>
      <c r="AC197" s="139">
        <f t="shared" si="66"/>
        <v>0</v>
      </c>
      <c r="AD197" s="139">
        <f t="shared" si="66"/>
        <v>0</v>
      </c>
      <c r="AE197" s="146">
        <f t="shared" si="66"/>
        <v>0</v>
      </c>
      <c r="AF197" s="367">
        <f t="shared" si="66"/>
        <v>0</v>
      </c>
    </row>
    <row r="198" spans="1:32" s="128" customFormat="1" ht="47.25" customHeight="1" x14ac:dyDescent="0.3">
      <c r="A198" s="442"/>
      <c r="B198" s="450"/>
      <c r="C198" s="445"/>
      <c r="D198" s="458"/>
      <c r="E198" s="461"/>
      <c r="F198" s="199" t="s">
        <v>394</v>
      </c>
      <c r="G198" s="371"/>
      <c r="H198" s="142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244"/>
      <c r="AF198" s="371"/>
    </row>
    <row r="199" spans="1:32" s="128" customFormat="1" ht="53.25" customHeight="1" x14ac:dyDescent="0.3">
      <c r="A199" s="440"/>
      <c r="B199" s="451"/>
      <c r="C199" s="443"/>
      <c r="D199" s="462"/>
      <c r="E199" s="446"/>
      <c r="F199" s="200" t="s">
        <v>392</v>
      </c>
      <c r="G199" s="370"/>
      <c r="H199" s="143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46"/>
      <c r="AF199" s="383"/>
    </row>
    <row r="200" spans="1:32" s="128" customFormat="1" ht="53.25" customHeight="1" x14ac:dyDescent="0.3">
      <c r="A200" s="441"/>
      <c r="B200" s="449"/>
      <c r="C200" s="444"/>
      <c r="D200" s="463"/>
      <c r="E200" s="447"/>
      <c r="F200" s="201" t="s">
        <v>393</v>
      </c>
      <c r="G200" s="367">
        <f t="shared" ref="G200:AF200" si="67">G201-G199</f>
        <v>0</v>
      </c>
      <c r="H200" s="140">
        <f t="shared" si="67"/>
        <v>0</v>
      </c>
      <c r="I200" s="137">
        <f t="shared" si="67"/>
        <v>0</v>
      </c>
      <c r="J200" s="137">
        <f t="shared" si="67"/>
        <v>0</v>
      </c>
      <c r="K200" s="137">
        <f t="shared" si="67"/>
        <v>0</v>
      </c>
      <c r="L200" s="137">
        <f t="shared" si="67"/>
        <v>0</v>
      </c>
      <c r="M200" s="137">
        <f t="shared" si="67"/>
        <v>0</v>
      </c>
      <c r="N200" s="137">
        <f t="shared" si="67"/>
        <v>0</v>
      </c>
      <c r="O200" s="137">
        <f t="shared" si="67"/>
        <v>0</v>
      </c>
      <c r="P200" s="137">
        <f t="shared" si="67"/>
        <v>0</v>
      </c>
      <c r="Q200" s="137">
        <f t="shared" si="67"/>
        <v>0</v>
      </c>
      <c r="R200" s="137">
        <f t="shared" si="67"/>
        <v>0</v>
      </c>
      <c r="S200" s="137">
        <f t="shared" si="67"/>
        <v>0</v>
      </c>
      <c r="T200" s="139">
        <f t="shared" si="67"/>
        <v>0</v>
      </c>
      <c r="U200" s="139">
        <f t="shared" si="67"/>
        <v>0</v>
      </c>
      <c r="V200" s="139">
        <f t="shared" si="67"/>
        <v>0</v>
      </c>
      <c r="W200" s="139">
        <f t="shared" si="67"/>
        <v>0</v>
      </c>
      <c r="X200" s="139">
        <f t="shared" si="67"/>
        <v>0</v>
      </c>
      <c r="Y200" s="139">
        <f t="shared" si="67"/>
        <v>0</v>
      </c>
      <c r="Z200" s="139">
        <f t="shared" si="67"/>
        <v>0</v>
      </c>
      <c r="AA200" s="139">
        <f t="shared" si="67"/>
        <v>0</v>
      </c>
      <c r="AB200" s="139">
        <f t="shared" si="67"/>
        <v>0</v>
      </c>
      <c r="AC200" s="139">
        <f t="shared" si="67"/>
        <v>0</v>
      </c>
      <c r="AD200" s="139">
        <f t="shared" si="67"/>
        <v>0</v>
      </c>
      <c r="AE200" s="146">
        <f t="shared" si="67"/>
        <v>0</v>
      </c>
      <c r="AF200" s="367">
        <f t="shared" si="67"/>
        <v>0</v>
      </c>
    </row>
    <row r="201" spans="1:32" s="128" customFormat="1" ht="53.25" customHeight="1" x14ac:dyDescent="0.3">
      <c r="A201" s="442"/>
      <c r="B201" s="450"/>
      <c r="C201" s="445"/>
      <c r="D201" s="464"/>
      <c r="E201" s="448"/>
      <c r="F201" s="199" t="s">
        <v>394</v>
      </c>
      <c r="G201" s="371"/>
      <c r="H201" s="142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244"/>
      <c r="AF201" s="371"/>
    </row>
    <row r="202" spans="1:32" s="128" customFormat="1" ht="48" customHeight="1" x14ac:dyDescent="0.3">
      <c r="A202" s="440"/>
      <c r="B202" s="451"/>
      <c r="C202" s="443"/>
      <c r="D202" s="456"/>
      <c r="E202" s="459"/>
      <c r="F202" s="200" t="s">
        <v>392</v>
      </c>
      <c r="G202" s="370"/>
      <c r="H202" s="143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46"/>
      <c r="AF202" s="383"/>
    </row>
    <row r="203" spans="1:32" s="128" customFormat="1" ht="48" customHeight="1" x14ac:dyDescent="0.3">
      <c r="A203" s="441"/>
      <c r="B203" s="449"/>
      <c r="C203" s="444"/>
      <c r="D203" s="457"/>
      <c r="E203" s="460"/>
      <c r="F203" s="201" t="s">
        <v>393</v>
      </c>
      <c r="G203" s="367">
        <f t="shared" ref="G203:AF203" si="68">G204-G202</f>
        <v>0</v>
      </c>
      <c r="H203" s="140">
        <f t="shared" si="68"/>
        <v>0</v>
      </c>
      <c r="I203" s="137">
        <f t="shared" si="68"/>
        <v>0</v>
      </c>
      <c r="J203" s="137">
        <f t="shared" si="68"/>
        <v>0</v>
      </c>
      <c r="K203" s="137">
        <f t="shared" si="68"/>
        <v>0</v>
      </c>
      <c r="L203" s="137">
        <f t="shared" si="68"/>
        <v>0</v>
      </c>
      <c r="M203" s="137">
        <f t="shared" si="68"/>
        <v>0</v>
      </c>
      <c r="N203" s="137">
        <f t="shared" si="68"/>
        <v>0</v>
      </c>
      <c r="O203" s="137">
        <f t="shared" si="68"/>
        <v>0</v>
      </c>
      <c r="P203" s="137">
        <f t="shared" si="68"/>
        <v>0</v>
      </c>
      <c r="Q203" s="137">
        <f t="shared" si="68"/>
        <v>0</v>
      </c>
      <c r="R203" s="137">
        <f t="shared" si="68"/>
        <v>0</v>
      </c>
      <c r="S203" s="137">
        <f t="shared" si="68"/>
        <v>0</v>
      </c>
      <c r="T203" s="139">
        <f t="shared" si="68"/>
        <v>0</v>
      </c>
      <c r="U203" s="139">
        <f t="shared" si="68"/>
        <v>0</v>
      </c>
      <c r="V203" s="139">
        <f t="shared" si="68"/>
        <v>0</v>
      </c>
      <c r="W203" s="139">
        <f t="shared" si="68"/>
        <v>0</v>
      </c>
      <c r="X203" s="139">
        <f t="shared" si="68"/>
        <v>0</v>
      </c>
      <c r="Y203" s="139">
        <f t="shared" si="68"/>
        <v>0</v>
      </c>
      <c r="Z203" s="139">
        <f t="shared" si="68"/>
        <v>0</v>
      </c>
      <c r="AA203" s="139">
        <f t="shared" si="68"/>
        <v>0</v>
      </c>
      <c r="AB203" s="139">
        <f t="shared" si="68"/>
        <v>0</v>
      </c>
      <c r="AC203" s="139">
        <f t="shared" si="68"/>
        <v>0</v>
      </c>
      <c r="AD203" s="139">
        <f t="shared" si="68"/>
        <v>0</v>
      </c>
      <c r="AE203" s="146">
        <f t="shared" si="68"/>
        <v>0</v>
      </c>
      <c r="AF203" s="367">
        <f t="shared" si="68"/>
        <v>0</v>
      </c>
    </row>
    <row r="204" spans="1:32" s="128" customFormat="1" ht="48" customHeight="1" x14ac:dyDescent="0.3">
      <c r="A204" s="442"/>
      <c r="B204" s="450"/>
      <c r="C204" s="445"/>
      <c r="D204" s="458"/>
      <c r="E204" s="461"/>
      <c r="F204" s="199" t="s">
        <v>394</v>
      </c>
      <c r="G204" s="371"/>
      <c r="H204" s="142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244"/>
      <c r="AF204" s="371"/>
    </row>
    <row r="205" spans="1:32" s="128" customFormat="1" ht="52.5" customHeight="1" x14ac:dyDescent="0.3">
      <c r="A205" s="440"/>
      <c r="B205" s="451"/>
      <c r="C205" s="443"/>
      <c r="D205" s="456"/>
      <c r="E205" s="459"/>
      <c r="F205" s="200" t="s">
        <v>392</v>
      </c>
      <c r="G205" s="370"/>
      <c r="H205" s="143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46"/>
      <c r="AF205" s="383"/>
    </row>
    <row r="206" spans="1:32" s="128" customFormat="1" ht="52.5" customHeight="1" x14ac:dyDescent="0.3">
      <c r="A206" s="441"/>
      <c r="B206" s="449"/>
      <c r="C206" s="444"/>
      <c r="D206" s="457"/>
      <c r="E206" s="460"/>
      <c r="F206" s="201" t="s">
        <v>393</v>
      </c>
      <c r="G206" s="367">
        <f t="shared" ref="G206:AF206" si="69">G207-G205</f>
        <v>0</v>
      </c>
      <c r="H206" s="140">
        <f t="shared" si="69"/>
        <v>0</v>
      </c>
      <c r="I206" s="137">
        <f t="shared" si="69"/>
        <v>0</v>
      </c>
      <c r="J206" s="137">
        <f t="shared" si="69"/>
        <v>0</v>
      </c>
      <c r="K206" s="137">
        <f t="shared" si="69"/>
        <v>0</v>
      </c>
      <c r="L206" s="137">
        <f t="shared" si="69"/>
        <v>0</v>
      </c>
      <c r="M206" s="137">
        <f t="shared" si="69"/>
        <v>0</v>
      </c>
      <c r="N206" s="137">
        <f t="shared" si="69"/>
        <v>0</v>
      </c>
      <c r="O206" s="137">
        <f t="shared" si="69"/>
        <v>0</v>
      </c>
      <c r="P206" s="137">
        <f t="shared" si="69"/>
        <v>0</v>
      </c>
      <c r="Q206" s="137">
        <f t="shared" si="69"/>
        <v>0</v>
      </c>
      <c r="R206" s="137">
        <f t="shared" si="69"/>
        <v>0</v>
      </c>
      <c r="S206" s="137">
        <f t="shared" si="69"/>
        <v>0</v>
      </c>
      <c r="T206" s="139">
        <f t="shared" si="69"/>
        <v>0</v>
      </c>
      <c r="U206" s="139">
        <f t="shared" si="69"/>
        <v>0</v>
      </c>
      <c r="V206" s="139">
        <f t="shared" si="69"/>
        <v>0</v>
      </c>
      <c r="W206" s="139">
        <f t="shared" si="69"/>
        <v>0</v>
      </c>
      <c r="X206" s="139">
        <f t="shared" si="69"/>
        <v>0</v>
      </c>
      <c r="Y206" s="139">
        <f t="shared" si="69"/>
        <v>0</v>
      </c>
      <c r="Z206" s="139">
        <f t="shared" si="69"/>
        <v>0</v>
      </c>
      <c r="AA206" s="139">
        <f t="shared" si="69"/>
        <v>0</v>
      </c>
      <c r="AB206" s="139">
        <f t="shared" si="69"/>
        <v>0</v>
      </c>
      <c r="AC206" s="139">
        <f t="shared" si="69"/>
        <v>0</v>
      </c>
      <c r="AD206" s="139">
        <f t="shared" si="69"/>
        <v>0</v>
      </c>
      <c r="AE206" s="146">
        <f t="shared" si="69"/>
        <v>0</v>
      </c>
      <c r="AF206" s="367">
        <f t="shared" si="69"/>
        <v>0</v>
      </c>
    </row>
    <row r="207" spans="1:32" s="128" customFormat="1" ht="52.5" customHeight="1" x14ac:dyDescent="0.3">
      <c r="A207" s="442"/>
      <c r="B207" s="450"/>
      <c r="C207" s="445"/>
      <c r="D207" s="458"/>
      <c r="E207" s="461"/>
      <c r="F207" s="199" t="s">
        <v>394</v>
      </c>
      <c r="G207" s="371"/>
      <c r="H207" s="142"/>
      <c r="I207" s="138"/>
      <c r="J207" s="138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244"/>
      <c r="AF207" s="371"/>
    </row>
    <row r="208" spans="1:32" s="128" customFormat="1" ht="51.75" customHeight="1" x14ac:dyDescent="0.3">
      <c r="A208" s="440"/>
      <c r="B208" s="451"/>
      <c r="C208" s="443"/>
      <c r="D208" s="456"/>
      <c r="E208" s="459"/>
      <c r="F208" s="200" t="s">
        <v>392</v>
      </c>
      <c r="G208" s="370"/>
      <c r="H208" s="143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46"/>
      <c r="AF208" s="383"/>
    </row>
    <row r="209" spans="1:32" s="128" customFormat="1" ht="51.75" customHeight="1" x14ac:dyDescent="0.3">
      <c r="A209" s="441"/>
      <c r="B209" s="449"/>
      <c r="C209" s="444"/>
      <c r="D209" s="457"/>
      <c r="E209" s="460"/>
      <c r="F209" s="201" t="s">
        <v>393</v>
      </c>
      <c r="G209" s="367">
        <f t="shared" ref="G209:AF209" si="70">G210-G208</f>
        <v>0</v>
      </c>
      <c r="H209" s="140">
        <f t="shared" si="70"/>
        <v>0</v>
      </c>
      <c r="I209" s="137">
        <f t="shared" si="70"/>
        <v>0</v>
      </c>
      <c r="J209" s="137">
        <f t="shared" si="70"/>
        <v>0</v>
      </c>
      <c r="K209" s="137">
        <f t="shared" si="70"/>
        <v>0</v>
      </c>
      <c r="L209" s="137">
        <f t="shared" si="70"/>
        <v>0</v>
      </c>
      <c r="M209" s="137">
        <f t="shared" si="70"/>
        <v>0</v>
      </c>
      <c r="N209" s="137">
        <f t="shared" si="70"/>
        <v>0</v>
      </c>
      <c r="O209" s="137">
        <f t="shared" si="70"/>
        <v>0</v>
      </c>
      <c r="P209" s="137">
        <f t="shared" si="70"/>
        <v>0</v>
      </c>
      <c r="Q209" s="137">
        <f t="shared" si="70"/>
        <v>0</v>
      </c>
      <c r="R209" s="137">
        <f t="shared" si="70"/>
        <v>0</v>
      </c>
      <c r="S209" s="137">
        <f t="shared" si="70"/>
        <v>0</v>
      </c>
      <c r="T209" s="139">
        <f t="shared" si="70"/>
        <v>0</v>
      </c>
      <c r="U209" s="139">
        <f t="shared" si="70"/>
        <v>0</v>
      </c>
      <c r="V209" s="139">
        <f t="shared" si="70"/>
        <v>0</v>
      </c>
      <c r="W209" s="139">
        <f t="shared" si="70"/>
        <v>0</v>
      </c>
      <c r="X209" s="139">
        <f t="shared" si="70"/>
        <v>0</v>
      </c>
      <c r="Y209" s="139">
        <f t="shared" si="70"/>
        <v>0</v>
      </c>
      <c r="Z209" s="139">
        <f t="shared" si="70"/>
        <v>0</v>
      </c>
      <c r="AA209" s="139">
        <f t="shared" si="70"/>
        <v>0</v>
      </c>
      <c r="AB209" s="139">
        <f t="shared" si="70"/>
        <v>0</v>
      </c>
      <c r="AC209" s="139">
        <f t="shared" si="70"/>
        <v>0</v>
      </c>
      <c r="AD209" s="139">
        <f t="shared" si="70"/>
        <v>0</v>
      </c>
      <c r="AE209" s="146">
        <f t="shared" si="70"/>
        <v>0</v>
      </c>
      <c r="AF209" s="367">
        <f t="shared" si="70"/>
        <v>0</v>
      </c>
    </row>
    <row r="210" spans="1:32" s="128" customFormat="1" ht="51.75" customHeight="1" x14ac:dyDescent="0.3">
      <c r="A210" s="442"/>
      <c r="B210" s="450"/>
      <c r="C210" s="445"/>
      <c r="D210" s="458"/>
      <c r="E210" s="461"/>
      <c r="F210" s="199" t="s">
        <v>394</v>
      </c>
      <c r="G210" s="371"/>
      <c r="H210" s="142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244"/>
      <c r="AF210" s="371"/>
    </row>
    <row r="211" spans="1:32" s="128" customFormat="1" ht="50.25" customHeight="1" x14ac:dyDescent="0.3">
      <c r="A211" s="440"/>
      <c r="B211" s="451"/>
      <c r="C211" s="443"/>
      <c r="D211" s="456"/>
      <c r="E211" s="459"/>
      <c r="F211" s="200" t="s">
        <v>392</v>
      </c>
      <c r="G211" s="370"/>
      <c r="H211" s="143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46"/>
      <c r="AF211" s="383"/>
    </row>
    <row r="212" spans="1:32" s="128" customFormat="1" ht="50.25" customHeight="1" x14ac:dyDescent="0.3">
      <c r="A212" s="441"/>
      <c r="B212" s="449"/>
      <c r="C212" s="444"/>
      <c r="D212" s="457"/>
      <c r="E212" s="460"/>
      <c r="F212" s="201" t="s">
        <v>393</v>
      </c>
      <c r="G212" s="367">
        <f t="shared" ref="G212:AF212" si="71">G213-G211</f>
        <v>0</v>
      </c>
      <c r="H212" s="140">
        <f t="shared" si="71"/>
        <v>0</v>
      </c>
      <c r="I212" s="137">
        <f t="shared" si="71"/>
        <v>0</v>
      </c>
      <c r="J212" s="137">
        <f t="shared" si="71"/>
        <v>0</v>
      </c>
      <c r="K212" s="137">
        <f t="shared" si="71"/>
        <v>0</v>
      </c>
      <c r="L212" s="137">
        <f t="shared" si="71"/>
        <v>0</v>
      </c>
      <c r="M212" s="137">
        <f t="shared" si="71"/>
        <v>0</v>
      </c>
      <c r="N212" s="137">
        <f t="shared" si="71"/>
        <v>0</v>
      </c>
      <c r="O212" s="137">
        <f t="shared" si="71"/>
        <v>0</v>
      </c>
      <c r="P212" s="137">
        <f t="shared" si="71"/>
        <v>0</v>
      </c>
      <c r="Q212" s="137">
        <f t="shared" si="71"/>
        <v>0</v>
      </c>
      <c r="R212" s="137">
        <f t="shared" si="71"/>
        <v>0</v>
      </c>
      <c r="S212" s="137">
        <f t="shared" si="71"/>
        <v>0</v>
      </c>
      <c r="T212" s="139">
        <f t="shared" si="71"/>
        <v>0</v>
      </c>
      <c r="U212" s="139">
        <f t="shared" si="71"/>
        <v>0</v>
      </c>
      <c r="V212" s="139">
        <f t="shared" si="71"/>
        <v>0</v>
      </c>
      <c r="W212" s="139">
        <f t="shared" si="71"/>
        <v>0</v>
      </c>
      <c r="X212" s="139">
        <f t="shared" si="71"/>
        <v>0</v>
      </c>
      <c r="Y212" s="139">
        <f t="shared" si="71"/>
        <v>0</v>
      </c>
      <c r="Z212" s="139">
        <f t="shared" si="71"/>
        <v>0</v>
      </c>
      <c r="AA212" s="139">
        <f t="shared" si="71"/>
        <v>0</v>
      </c>
      <c r="AB212" s="139">
        <f t="shared" si="71"/>
        <v>0</v>
      </c>
      <c r="AC212" s="139">
        <f t="shared" si="71"/>
        <v>0</v>
      </c>
      <c r="AD212" s="139">
        <f t="shared" si="71"/>
        <v>0</v>
      </c>
      <c r="AE212" s="146"/>
      <c r="AF212" s="367">
        <f t="shared" si="71"/>
        <v>0</v>
      </c>
    </row>
    <row r="213" spans="1:32" s="128" customFormat="1" ht="50.25" customHeight="1" x14ac:dyDescent="0.3">
      <c r="A213" s="442"/>
      <c r="B213" s="450"/>
      <c r="C213" s="445"/>
      <c r="D213" s="458"/>
      <c r="E213" s="461"/>
      <c r="F213" s="199" t="s">
        <v>394</v>
      </c>
      <c r="G213" s="371"/>
      <c r="H213" s="142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244"/>
      <c r="AF213" s="371"/>
    </row>
    <row r="214" spans="1:32" s="128" customFormat="1" ht="50.25" customHeight="1" x14ac:dyDescent="0.3">
      <c r="A214" s="489"/>
      <c r="B214" s="483"/>
      <c r="C214" s="443"/>
      <c r="D214" s="456"/>
      <c r="E214" s="459"/>
      <c r="F214" s="200" t="s">
        <v>392</v>
      </c>
      <c r="G214" s="370"/>
      <c r="H214" s="143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46"/>
      <c r="AF214" s="383"/>
    </row>
    <row r="215" spans="1:32" s="128" customFormat="1" ht="50.25" customHeight="1" x14ac:dyDescent="0.3">
      <c r="A215" s="490"/>
      <c r="B215" s="484"/>
      <c r="C215" s="444"/>
      <c r="D215" s="457"/>
      <c r="E215" s="460"/>
      <c r="F215" s="201" t="s">
        <v>393</v>
      </c>
      <c r="G215" s="367">
        <f>G216-G214</f>
        <v>0</v>
      </c>
      <c r="H215" s="140">
        <f t="shared" ref="H215:AF215" si="72">H216-H214</f>
        <v>0</v>
      </c>
      <c r="I215" s="137">
        <f t="shared" si="72"/>
        <v>0</v>
      </c>
      <c r="J215" s="137">
        <f t="shared" si="72"/>
        <v>0</v>
      </c>
      <c r="K215" s="137">
        <f t="shared" si="72"/>
        <v>0</v>
      </c>
      <c r="L215" s="137">
        <f t="shared" si="72"/>
        <v>0</v>
      </c>
      <c r="M215" s="137">
        <f t="shared" si="72"/>
        <v>0</v>
      </c>
      <c r="N215" s="137">
        <f t="shared" si="72"/>
        <v>0</v>
      </c>
      <c r="O215" s="137">
        <f t="shared" si="72"/>
        <v>0</v>
      </c>
      <c r="P215" s="137">
        <f t="shared" si="72"/>
        <v>0</v>
      </c>
      <c r="Q215" s="137">
        <f t="shared" si="72"/>
        <v>0</v>
      </c>
      <c r="R215" s="137">
        <f t="shared" si="72"/>
        <v>0</v>
      </c>
      <c r="S215" s="137">
        <f t="shared" si="72"/>
        <v>0</v>
      </c>
      <c r="T215" s="137">
        <f t="shared" si="72"/>
        <v>0</v>
      </c>
      <c r="U215" s="137">
        <f t="shared" si="72"/>
        <v>0</v>
      </c>
      <c r="V215" s="137">
        <f t="shared" si="72"/>
        <v>0</v>
      </c>
      <c r="W215" s="137">
        <f t="shared" si="72"/>
        <v>0</v>
      </c>
      <c r="X215" s="137">
        <f t="shared" si="72"/>
        <v>0</v>
      </c>
      <c r="Y215" s="137">
        <f t="shared" si="72"/>
        <v>0</v>
      </c>
      <c r="Z215" s="137">
        <f t="shared" si="72"/>
        <v>0</v>
      </c>
      <c r="AA215" s="137">
        <f t="shared" si="72"/>
        <v>0</v>
      </c>
      <c r="AB215" s="137">
        <f t="shared" si="72"/>
        <v>0</v>
      </c>
      <c r="AC215" s="137">
        <f t="shared" si="72"/>
        <v>0</v>
      </c>
      <c r="AD215" s="137">
        <f t="shared" si="72"/>
        <v>0</v>
      </c>
      <c r="AE215" s="145">
        <f t="shared" si="72"/>
        <v>0</v>
      </c>
      <c r="AF215" s="367">
        <f t="shared" si="72"/>
        <v>0</v>
      </c>
    </row>
    <row r="216" spans="1:32" s="128" customFormat="1" ht="50.25" customHeight="1" x14ac:dyDescent="0.3">
      <c r="A216" s="491"/>
      <c r="B216" s="485"/>
      <c r="C216" s="445"/>
      <c r="D216" s="458"/>
      <c r="E216" s="461"/>
      <c r="F216" s="199" t="s">
        <v>394</v>
      </c>
      <c r="G216" s="371"/>
      <c r="H216" s="142"/>
      <c r="I216" s="142"/>
      <c r="J216" s="142"/>
      <c r="K216" s="142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244"/>
      <c r="AF216" s="371"/>
    </row>
    <row r="217" spans="1:32" s="128" customFormat="1" ht="44.25" customHeight="1" x14ac:dyDescent="0.3">
      <c r="A217" s="440"/>
      <c r="B217" s="451"/>
      <c r="C217" s="443"/>
      <c r="D217" s="456"/>
      <c r="E217" s="459"/>
      <c r="F217" s="200" t="s">
        <v>392</v>
      </c>
      <c r="G217" s="370"/>
      <c r="H217" s="143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46"/>
      <c r="AF217" s="383"/>
    </row>
    <row r="218" spans="1:32" s="128" customFormat="1" ht="44.25" customHeight="1" x14ac:dyDescent="0.3">
      <c r="A218" s="441"/>
      <c r="B218" s="449"/>
      <c r="C218" s="444"/>
      <c r="D218" s="457"/>
      <c r="E218" s="460"/>
      <c r="F218" s="201" t="s">
        <v>393</v>
      </c>
      <c r="G218" s="367">
        <f t="shared" ref="G218:AF218" si="73">G219-G217</f>
        <v>0</v>
      </c>
      <c r="H218" s="140">
        <f t="shared" si="73"/>
        <v>0</v>
      </c>
      <c r="I218" s="137">
        <f t="shared" si="73"/>
        <v>0</v>
      </c>
      <c r="J218" s="137">
        <f t="shared" si="73"/>
        <v>0</v>
      </c>
      <c r="K218" s="137">
        <f t="shared" si="73"/>
        <v>0</v>
      </c>
      <c r="L218" s="137">
        <f t="shared" si="73"/>
        <v>0</v>
      </c>
      <c r="M218" s="137">
        <f t="shared" si="73"/>
        <v>0</v>
      </c>
      <c r="N218" s="137">
        <f t="shared" si="73"/>
        <v>0</v>
      </c>
      <c r="O218" s="137">
        <f t="shared" si="73"/>
        <v>0</v>
      </c>
      <c r="P218" s="137">
        <f t="shared" si="73"/>
        <v>0</v>
      </c>
      <c r="Q218" s="137">
        <f t="shared" si="73"/>
        <v>0</v>
      </c>
      <c r="R218" s="137">
        <f t="shared" si="73"/>
        <v>0</v>
      </c>
      <c r="S218" s="137">
        <f t="shared" si="73"/>
        <v>0</v>
      </c>
      <c r="T218" s="139">
        <f t="shared" si="73"/>
        <v>0</v>
      </c>
      <c r="U218" s="139">
        <f t="shared" si="73"/>
        <v>0</v>
      </c>
      <c r="V218" s="139">
        <f t="shared" si="73"/>
        <v>0</v>
      </c>
      <c r="W218" s="139">
        <f t="shared" si="73"/>
        <v>0</v>
      </c>
      <c r="X218" s="139">
        <f t="shared" si="73"/>
        <v>0</v>
      </c>
      <c r="Y218" s="139">
        <f t="shared" si="73"/>
        <v>0</v>
      </c>
      <c r="Z218" s="139">
        <f t="shared" si="73"/>
        <v>0</v>
      </c>
      <c r="AA218" s="139">
        <f t="shared" si="73"/>
        <v>0</v>
      </c>
      <c r="AB218" s="139">
        <f t="shared" si="73"/>
        <v>0</v>
      </c>
      <c r="AC218" s="139">
        <f t="shared" si="73"/>
        <v>0</v>
      </c>
      <c r="AD218" s="139">
        <f t="shared" si="73"/>
        <v>0</v>
      </c>
      <c r="AE218" s="146">
        <f t="shared" si="73"/>
        <v>0</v>
      </c>
      <c r="AF218" s="367">
        <f t="shared" si="73"/>
        <v>0</v>
      </c>
    </row>
    <row r="219" spans="1:32" s="128" customFormat="1" ht="44.25" customHeight="1" x14ac:dyDescent="0.3">
      <c r="A219" s="442"/>
      <c r="B219" s="450"/>
      <c r="C219" s="445"/>
      <c r="D219" s="458"/>
      <c r="E219" s="461"/>
      <c r="F219" s="199" t="s">
        <v>394</v>
      </c>
      <c r="G219" s="371"/>
      <c r="H219" s="142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244"/>
      <c r="AF219" s="371"/>
    </row>
    <row r="220" spans="1:32" s="128" customFormat="1" ht="44.25" customHeight="1" x14ac:dyDescent="0.3">
      <c r="A220" s="440"/>
      <c r="B220" s="451"/>
      <c r="C220" s="443"/>
      <c r="D220" s="456"/>
      <c r="E220" s="459"/>
      <c r="F220" s="200" t="s">
        <v>392</v>
      </c>
      <c r="G220" s="7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245"/>
      <c r="AF220" s="383"/>
    </row>
    <row r="221" spans="1:32" s="128" customFormat="1" ht="44.25" customHeight="1" x14ac:dyDescent="0.3">
      <c r="A221" s="441"/>
      <c r="B221" s="449"/>
      <c r="C221" s="444"/>
      <c r="D221" s="457"/>
      <c r="E221" s="460"/>
      <c r="F221" s="201" t="s">
        <v>393</v>
      </c>
      <c r="G221" s="367">
        <f t="shared" ref="G221:AF221" si="74">G222-G220</f>
        <v>0</v>
      </c>
      <c r="H221" s="140">
        <f t="shared" si="74"/>
        <v>0</v>
      </c>
      <c r="I221" s="137">
        <f t="shared" si="74"/>
        <v>0</v>
      </c>
      <c r="J221" s="137">
        <f t="shared" si="74"/>
        <v>0</v>
      </c>
      <c r="K221" s="137">
        <f t="shared" si="74"/>
        <v>0</v>
      </c>
      <c r="L221" s="137">
        <f t="shared" si="74"/>
        <v>0</v>
      </c>
      <c r="M221" s="137">
        <f t="shared" si="74"/>
        <v>0</v>
      </c>
      <c r="N221" s="137">
        <f t="shared" si="74"/>
        <v>0</v>
      </c>
      <c r="O221" s="137">
        <f t="shared" si="74"/>
        <v>0</v>
      </c>
      <c r="P221" s="137">
        <f t="shared" si="74"/>
        <v>0</v>
      </c>
      <c r="Q221" s="137">
        <f t="shared" si="74"/>
        <v>0</v>
      </c>
      <c r="R221" s="137">
        <f t="shared" si="74"/>
        <v>0</v>
      </c>
      <c r="S221" s="137">
        <f t="shared" si="74"/>
        <v>0</v>
      </c>
      <c r="T221" s="139">
        <f t="shared" si="74"/>
        <v>0</v>
      </c>
      <c r="U221" s="139">
        <f t="shared" si="74"/>
        <v>0</v>
      </c>
      <c r="V221" s="139">
        <f t="shared" si="74"/>
        <v>0</v>
      </c>
      <c r="W221" s="139">
        <f t="shared" si="74"/>
        <v>0</v>
      </c>
      <c r="X221" s="139">
        <f t="shared" si="74"/>
        <v>0</v>
      </c>
      <c r="Y221" s="139">
        <f t="shared" si="74"/>
        <v>0</v>
      </c>
      <c r="Z221" s="139">
        <f t="shared" si="74"/>
        <v>0</v>
      </c>
      <c r="AA221" s="139">
        <f t="shared" si="74"/>
        <v>0</v>
      </c>
      <c r="AB221" s="139">
        <f t="shared" si="74"/>
        <v>0</v>
      </c>
      <c r="AC221" s="139">
        <f t="shared" si="74"/>
        <v>0</v>
      </c>
      <c r="AD221" s="139">
        <f t="shared" si="74"/>
        <v>0</v>
      </c>
      <c r="AE221" s="146">
        <f t="shared" si="74"/>
        <v>0</v>
      </c>
      <c r="AF221" s="367">
        <f t="shared" si="74"/>
        <v>0</v>
      </c>
    </row>
    <row r="222" spans="1:32" s="128" customFormat="1" ht="44.25" customHeight="1" x14ac:dyDescent="0.3">
      <c r="A222" s="442"/>
      <c r="B222" s="450"/>
      <c r="C222" s="445"/>
      <c r="D222" s="458"/>
      <c r="E222" s="461"/>
      <c r="F222" s="199" t="s">
        <v>394</v>
      </c>
      <c r="G222" s="371"/>
      <c r="H222" s="142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244"/>
      <c r="AF222" s="371"/>
    </row>
    <row r="223" spans="1:32" s="128" customFormat="1" ht="55.5" customHeight="1" x14ac:dyDescent="0.3">
      <c r="A223" s="440"/>
      <c r="B223" s="451"/>
      <c r="C223" s="492"/>
      <c r="D223" s="456"/>
      <c r="E223" s="459"/>
      <c r="F223" s="200" t="s">
        <v>392</v>
      </c>
      <c r="G223" s="370"/>
      <c r="H223" s="143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46"/>
      <c r="AF223" s="383"/>
    </row>
    <row r="224" spans="1:32" s="128" customFormat="1" ht="55.5" customHeight="1" x14ac:dyDescent="0.3">
      <c r="A224" s="441"/>
      <c r="B224" s="449"/>
      <c r="C224" s="493"/>
      <c r="D224" s="457"/>
      <c r="E224" s="460"/>
      <c r="F224" s="201" t="s">
        <v>393</v>
      </c>
      <c r="G224" s="367">
        <f>G225-G223</f>
        <v>0</v>
      </c>
      <c r="H224" s="140">
        <f t="shared" ref="H224:AF224" si="75">H225-H223</f>
        <v>0</v>
      </c>
      <c r="I224" s="137">
        <f t="shared" si="75"/>
        <v>0</v>
      </c>
      <c r="J224" s="137">
        <f t="shared" si="75"/>
        <v>0</v>
      </c>
      <c r="K224" s="137">
        <f t="shared" si="75"/>
        <v>0</v>
      </c>
      <c r="L224" s="137">
        <f t="shared" si="75"/>
        <v>0</v>
      </c>
      <c r="M224" s="137">
        <f t="shared" si="75"/>
        <v>0</v>
      </c>
      <c r="N224" s="137">
        <f t="shared" si="75"/>
        <v>0</v>
      </c>
      <c r="O224" s="137">
        <f t="shared" si="75"/>
        <v>0</v>
      </c>
      <c r="P224" s="137">
        <f t="shared" si="75"/>
        <v>0</v>
      </c>
      <c r="Q224" s="137">
        <f t="shared" si="75"/>
        <v>0</v>
      </c>
      <c r="R224" s="137">
        <f t="shared" si="75"/>
        <v>0</v>
      </c>
      <c r="S224" s="137">
        <f t="shared" si="75"/>
        <v>0</v>
      </c>
      <c r="T224" s="137">
        <f t="shared" si="75"/>
        <v>0</v>
      </c>
      <c r="U224" s="137">
        <f t="shared" si="75"/>
        <v>0</v>
      </c>
      <c r="V224" s="137">
        <f t="shared" si="75"/>
        <v>0</v>
      </c>
      <c r="W224" s="137">
        <f t="shared" si="75"/>
        <v>0</v>
      </c>
      <c r="X224" s="137">
        <f t="shared" si="75"/>
        <v>0</v>
      </c>
      <c r="Y224" s="137">
        <f t="shared" si="75"/>
        <v>0</v>
      </c>
      <c r="Z224" s="137">
        <f t="shared" si="75"/>
        <v>0</v>
      </c>
      <c r="AA224" s="137">
        <f t="shared" si="75"/>
        <v>0</v>
      </c>
      <c r="AB224" s="137">
        <f t="shared" si="75"/>
        <v>0</v>
      </c>
      <c r="AC224" s="137">
        <f t="shared" si="75"/>
        <v>0</v>
      </c>
      <c r="AD224" s="137">
        <f t="shared" si="75"/>
        <v>0</v>
      </c>
      <c r="AE224" s="145">
        <f t="shared" si="75"/>
        <v>0</v>
      </c>
      <c r="AF224" s="367">
        <f t="shared" si="75"/>
        <v>0</v>
      </c>
    </row>
    <row r="225" spans="1:32" s="128" customFormat="1" ht="55.5" customHeight="1" x14ac:dyDescent="0.3">
      <c r="A225" s="442"/>
      <c r="B225" s="450"/>
      <c r="C225" s="494"/>
      <c r="D225" s="458"/>
      <c r="E225" s="461"/>
      <c r="F225" s="199" t="s">
        <v>394</v>
      </c>
      <c r="G225" s="371"/>
      <c r="H225" s="142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244"/>
      <c r="AF225" s="371"/>
    </row>
    <row r="226" spans="1:32" s="128" customFormat="1" ht="44.25" customHeight="1" x14ac:dyDescent="0.3">
      <c r="A226" s="440"/>
      <c r="B226" s="451"/>
      <c r="C226" s="443"/>
      <c r="D226" s="456"/>
      <c r="E226" s="459"/>
      <c r="F226" s="200" t="s">
        <v>392</v>
      </c>
      <c r="G226" s="370"/>
      <c r="H226" s="362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46"/>
      <c r="AF226" s="370"/>
    </row>
    <row r="227" spans="1:32" s="128" customFormat="1" ht="44.25" customHeight="1" x14ac:dyDescent="0.3">
      <c r="A227" s="441"/>
      <c r="B227" s="449"/>
      <c r="C227" s="444"/>
      <c r="D227" s="457"/>
      <c r="E227" s="460"/>
      <c r="F227" s="201" t="s">
        <v>393</v>
      </c>
      <c r="G227" s="367">
        <f>G228-G226</f>
        <v>0</v>
      </c>
      <c r="H227" s="140">
        <f t="shared" ref="H227:AF227" si="76">H228-H226</f>
        <v>0</v>
      </c>
      <c r="I227" s="137">
        <f t="shared" si="76"/>
        <v>0</v>
      </c>
      <c r="J227" s="137">
        <f t="shared" si="76"/>
        <v>0</v>
      </c>
      <c r="K227" s="137">
        <f t="shared" si="76"/>
        <v>0</v>
      </c>
      <c r="L227" s="137">
        <f t="shared" si="76"/>
        <v>0</v>
      </c>
      <c r="M227" s="137">
        <f t="shared" si="76"/>
        <v>0</v>
      </c>
      <c r="N227" s="137">
        <f t="shared" si="76"/>
        <v>0</v>
      </c>
      <c r="O227" s="137">
        <f t="shared" si="76"/>
        <v>0</v>
      </c>
      <c r="P227" s="137">
        <f t="shared" si="76"/>
        <v>0</v>
      </c>
      <c r="Q227" s="137">
        <f t="shared" si="76"/>
        <v>0</v>
      </c>
      <c r="R227" s="137">
        <f t="shared" si="76"/>
        <v>0</v>
      </c>
      <c r="S227" s="137">
        <f t="shared" si="76"/>
        <v>0</v>
      </c>
      <c r="T227" s="137">
        <f t="shared" si="76"/>
        <v>0</v>
      </c>
      <c r="U227" s="137">
        <f t="shared" si="76"/>
        <v>0</v>
      </c>
      <c r="V227" s="137">
        <f t="shared" si="76"/>
        <v>0</v>
      </c>
      <c r="W227" s="137">
        <f t="shared" si="76"/>
        <v>0</v>
      </c>
      <c r="X227" s="137">
        <f t="shared" si="76"/>
        <v>0</v>
      </c>
      <c r="Y227" s="137">
        <f t="shared" si="76"/>
        <v>0</v>
      </c>
      <c r="Z227" s="137">
        <f t="shared" si="76"/>
        <v>0</v>
      </c>
      <c r="AA227" s="137">
        <f t="shared" si="76"/>
        <v>0</v>
      </c>
      <c r="AB227" s="137">
        <f t="shared" si="76"/>
        <v>0</v>
      </c>
      <c r="AC227" s="137">
        <f t="shared" si="76"/>
        <v>0</v>
      </c>
      <c r="AD227" s="137">
        <f t="shared" si="76"/>
        <v>0</v>
      </c>
      <c r="AE227" s="145">
        <f t="shared" si="76"/>
        <v>0</v>
      </c>
      <c r="AF227" s="367">
        <f t="shared" si="76"/>
        <v>0</v>
      </c>
    </row>
    <row r="228" spans="1:32" s="128" customFormat="1" ht="44.25" customHeight="1" x14ac:dyDescent="0.3">
      <c r="A228" s="442"/>
      <c r="B228" s="450"/>
      <c r="C228" s="445"/>
      <c r="D228" s="458"/>
      <c r="E228" s="461"/>
      <c r="F228" s="199" t="s">
        <v>394</v>
      </c>
      <c r="G228" s="371"/>
      <c r="H228" s="142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244"/>
      <c r="AF228" s="371"/>
    </row>
    <row r="229" spans="1:32" s="128" customFormat="1" ht="50.25" customHeight="1" x14ac:dyDescent="0.3">
      <c r="A229" s="440"/>
      <c r="B229" s="451"/>
      <c r="C229" s="492"/>
      <c r="D229" s="456"/>
      <c r="E229" s="459"/>
      <c r="F229" s="200" t="s">
        <v>392</v>
      </c>
      <c r="G229" s="370"/>
      <c r="H229" s="143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46"/>
      <c r="AF229" s="383"/>
    </row>
    <row r="230" spans="1:32" s="128" customFormat="1" ht="50.25" customHeight="1" x14ac:dyDescent="0.3">
      <c r="A230" s="441"/>
      <c r="B230" s="449"/>
      <c r="C230" s="493"/>
      <c r="D230" s="457"/>
      <c r="E230" s="460"/>
      <c r="F230" s="201" t="s">
        <v>393</v>
      </c>
      <c r="G230" s="367">
        <f>G231-G229</f>
        <v>0</v>
      </c>
      <c r="H230" s="140">
        <f t="shared" ref="H230:AF230" si="77">H231-H229</f>
        <v>0</v>
      </c>
      <c r="I230" s="137">
        <f t="shared" si="77"/>
        <v>0</v>
      </c>
      <c r="J230" s="137">
        <f t="shared" si="77"/>
        <v>0</v>
      </c>
      <c r="K230" s="137">
        <f t="shared" si="77"/>
        <v>0</v>
      </c>
      <c r="L230" s="137">
        <f t="shared" si="77"/>
        <v>0</v>
      </c>
      <c r="M230" s="137">
        <f t="shared" si="77"/>
        <v>0</v>
      </c>
      <c r="N230" s="137">
        <f t="shared" si="77"/>
        <v>0</v>
      </c>
      <c r="O230" s="137">
        <f t="shared" si="77"/>
        <v>0</v>
      </c>
      <c r="P230" s="137">
        <f t="shared" si="77"/>
        <v>0</v>
      </c>
      <c r="Q230" s="137">
        <f t="shared" si="77"/>
        <v>0</v>
      </c>
      <c r="R230" s="137">
        <f t="shared" si="77"/>
        <v>0</v>
      </c>
      <c r="S230" s="137">
        <f t="shared" si="77"/>
        <v>0</v>
      </c>
      <c r="T230" s="137">
        <f t="shared" si="77"/>
        <v>0</v>
      </c>
      <c r="U230" s="137">
        <f t="shared" si="77"/>
        <v>0</v>
      </c>
      <c r="V230" s="137">
        <f t="shared" si="77"/>
        <v>0</v>
      </c>
      <c r="W230" s="137">
        <f t="shared" si="77"/>
        <v>0</v>
      </c>
      <c r="X230" s="137">
        <f t="shared" si="77"/>
        <v>0</v>
      </c>
      <c r="Y230" s="137">
        <f t="shared" si="77"/>
        <v>0</v>
      </c>
      <c r="Z230" s="137">
        <f t="shared" si="77"/>
        <v>0</v>
      </c>
      <c r="AA230" s="137">
        <f t="shared" si="77"/>
        <v>0</v>
      </c>
      <c r="AB230" s="137">
        <f t="shared" si="77"/>
        <v>0</v>
      </c>
      <c r="AC230" s="137">
        <f t="shared" si="77"/>
        <v>0</v>
      </c>
      <c r="AD230" s="137">
        <f t="shared" si="77"/>
        <v>0</v>
      </c>
      <c r="AE230" s="145">
        <f t="shared" si="77"/>
        <v>0</v>
      </c>
      <c r="AF230" s="367">
        <f t="shared" si="77"/>
        <v>0</v>
      </c>
    </row>
    <row r="231" spans="1:32" s="128" customFormat="1" ht="50.25" customHeight="1" x14ac:dyDescent="0.3">
      <c r="A231" s="442"/>
      <c r="B231" s="450"/>
      <c r="C231" s="494"/>
      <c r="D231" s="458"/>
      <c r="E231" s="461"/>
      <c r="F231" s="199" t="s">
        <v>394</v>
      </c>
      <c r="G231" s="371"/>
      <c r="H231" s="142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  <c r="Z231" s="138"/>
      <c r="AA231" s="138"/>
      <c r="AB231" s="138"/>
      <c r="AC231" s="138"/>
      <c r="AD231" s="138"/>
      <c r="AE231" s="244"/>
      <c r="AF231" s="371"/>
    </row>
    <row r="232" spans="1:32" s="128" customFormat="1" ht="44.25" customHeight="1" x14ac:dyDescent="0.3">
      <c r="A232" s="440"/>
      <c r="B232" s="451"/>
      <c r="C232" s="492"/>
      <c r="D232" s="456"/>
      <c r="E232" s="459"/>
      <c r="F232" s="200" t="s">
        <v>392</v>
      </c>
      <c r="G232" s="370"/>
      <c r="H232" s="143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46"/>
      <c r="AF232" s="383"/>
    </row>
    <row r="233" spans="1:32" s="128" customFormat="1" ht="44.25" customHeight="1" x14ac:dyDescent="0.3">
      <c r="A233" s="441"/>
      <c r="B233" s="449"/>
      <c r="C233" s="493"/>
      <c r="D233" s="457"/>
      <c r="E233" s="460"/>
      <c r="F233" s="201" t="s">
        <v>393</v>
      </c>
      <c r="G233" s="367">
        <f t="shared" ref="G233:U233" si="78">G234-G232</f>
        <v>0</v>
      </c>
      <c r="H233" s="140">
        <f t="shared" si="78"/>
        <v>0</v>
      </c>
      <c r="I233" s="137">
        <f t="shared" si="78"/>
        <v>0</v>
      </c>
      <c r="J233" s="137">
        <f t="shared" si="78"/>
        <v>0</v>
      </c>
      <c r="K233" s="137">
        <f t="shared" si="78"/>
        <v>0</v>
      </c>
      <c r="L233" s="137">
        <f t="shared" si="78"/>
        <v>0</v>
      </c>
      <c r="M233" s="137">
        <f t="shared" si="78"/>
        <v>0</v>
      </c>
      <c r="N233" s="137">
        <f t="shared" si="78"/>
        <v>0</v>
      </c>
      <c r="O233" s="137">
        <f t="shared" si="78"/>
        <v>0</v>
      </c>
      <c r="P233" s="137">
        <f t="shared" si="78"/>
        <v>0</v>
      </c>
      <c r="Q233" s="137">
        <f t="shared" si="78"/>
        <v>0</v>
      </c>
      <c r="R233" s="137">
        <f t="shared" si="78"/>
        <v>0</v>
      </c>
      <c r="S233" s="137">
        <f t="shared" si="78"/>
        <v>0</v>
      </c>
      <c r="T233" s="137">
        <f t="shared" si="78"/>
        <v>0</v>
      </c>
      <c r="U233" s="137">
        <f t="shared" si="78"/>
        <v>0</v>
      </c>
      <c r="V233" s="137">
        <f t="shared" ref="V233:AF233" si="79">V234-V232</f>
        <v>0</v>
      </c>
      <c r="W233" s="137">
        <f t="shared" si="79"/>
        <v>0</v>
      </c>
      <c r="X233" s="137">
        <f t="shared" si="79"/>
        <v>0</v>
      </c>
      <c r="Y233" s="137">
        <f t="shared" si="79"/>
        <v>0</v>
      </c>
      <c r="Z233" s="137">
        <f t="shared" si="79"/>
        <v>0</v>
      </c>
      <c r="AA233" s="137">
        <f t="shared" si="79"/>
        <v>0</v>
      </c>
      <c r="AB233" s="137">
        <f t="shared" si="79"/>
        <v>0</v>
      </c>
      <c r="AC233" s="137">
        <f t="shared" si="79"/>
        <v>0</v>
      </c>
      <c r="AD233" s="137">
        <f t="shared" si="79"/>
        <v>0</v>
      </c>
      <c r="AE233" s="145">
        <f t="shared" si="79"/>
        <v>0</v>
      </c>
      <c r="AF233" s="367">
        <f t="shared" si="79"/>
        <v>0</v>
      </c>
    </row>
    <row r="234" spans="1:32" s="128" customFormat="1" ht="44.25" customHeight="1" x14ac:dyDescent="0.3">
      <c r="A234" s="442"/>
      <c r="B234" s="450"/>
      <c r="C234" s="494"/>
      <c r="D234" s="458"/>
      <c r="E234" s="461"/>
      <c r="F234" s="199" t="s">
        <v>394</v>
      </c>
      <c r="G234" s="371"/>
      <c r="H234" s="142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244"/>
      <c r="AF234" s="371"/>
    </row>
    <row r="235" spans="1:32" s="128" customFormat="1" ht="63" customHeight="1" x14ac:dyDescent="0.3">
      <c r="A235" s="440"/>
      <c r="B235" s="451"/>
      <c r="C235" s="492"/>
      <c r="D235" s="456"/>
      <c r="E235" s="459"/>
      <c r="F235" s="200" t="s">
        <v>392</v>
      </c>
      <c r="G235" s="370"/>
      <c r="H235" s="143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46"/>
      <c r="AF235" s="383"/>
    </row>
    <row r="236" spans="1:32" s="128" customFormat="1" ht="63" customHeight="1" x14ac:dyDescent="0.3">
      <c r="A236" s="441"/>
      <c r="B236" s="449"/>
      <c r="C236" s="493"/>
      <c r="D236" s="457"/>
      <c r="E236" s="460"/>
      <c r="F236" s="201" t="s">
        <v>393</v>
      </c>
      <c r="G236" s="367">
        <f t="shared" ref="G236:U236" si="80">G237-G235</f>
        <v>0</v>
      </c>
      <c r="H236" s="140">
        <f t="shared" si="80"/>
        <v>0</v>
      </c>
      <c r="I236" s="137">
        <f t="shared" si="80"/>
        <v>0</v>
      </c>
      <c r="J236" s="137">
        <f t="shared" si="80"/>
        <v>0</v>
      </c>
      <c r="K236" s="137">
        <f t="shared" si="80"/>
        <v>0</v>
      </c>
      <c r="L236" s="137">
        <f t="shared" si="80"/>
        <v>0</v>
      </c>
      <c r="M236" s="137">
        <f t="shared" si="80"/>
        <v>0</v>
      </c>
      <c r="N236" s="137">
        <f t="shared" si="80"/>
        <v>0</v>
      </c>
      <c r="O236" s="137">
        <f t="shared" si="80"/>
        <v>0</v>
      </c>
      <c r="P236" s="137">
        <f t="shared" si="80"/>
        <v>0</v>
      </c>
      <c r="Q236" s="137">
        <f t="shared" si="80"/>
        <v>0</v>
      </c>
      <c r="R236" s="137">
        <f t="shared" si="80"/>
        <v>0</v>
      </c>
      <c r="S236" s="137">
        <f t="shared" si="80"/>
        <v>0</v>
      </c>
      <c r="T236" s="137">
        <f t="shared" si="80"/>
        <v>0</v>
      </c>
      <c r="U236" s="137">
        <f t="shared" si="80"/>
        <v>0</v>
      </c>
      <c r="V236" s="137">
        <f t="shared" ref="V236:AF236" si="81">V237-V235</f>
        <v>0</v>
      </c>
      <c r="W236" s="137">
        <f t="shared" si="81"/>
        <v>0</v>
      </c>
      <c r="X236" s="137">
        <f t="shared" si="81"/>
        <v>0</v>
      </c>
      <c r="Y236" s="137">
        <f t="shared" si="81"/>
        <v>0</v>
      </c>
      <c r="Z236" s="137">
        <f t="shared" si="81"/>
        <v>0</v>
      </c>
      <c r="AA236" s="137">
        <f t="shared" si="81"/>
        <v>0</v>
      </c>
      <c r="AB236" s="137">
        <f t="shared" si="81"/>
        <v>0</v>
      </c>
      <c r="AC236" s="137">
        <f t="shared" si="81"/>
        <v>0</v>
      </c>
      <c r="AD236" s="137">
        <f t="shared" si="81"/>
        <v>0</v>
      </c>
      <c r="AE236" s="145">
        <f t="shared" si="81"/>
        <v>0</v>
      </c>
      <c r="AF236" s="367">
        <f t="shared" si="81"/>
        <v>0</v>
      </c>
    </row>
    <row r="237" spans="1:32" s="128" customFormat="1" ht="63" customHeight="1" x14ac:dyDescent="0.3">
      <c r="A237" s="442"/>
      <c r="B237" s="450"/>
      <c r="C237" s="494"/>
      <c r="D237" s="458"/>
      <c r="E237" s="461"/>
      <c r="F237" s="199" t="s">
        <v>394</v>
      </c>
      <c r="G237" s="371"/>
      <c r="H237" s="142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244"/>
      <c r="AF237" s="371"/>
    </row>
    <row r="238" spans="1:32" s="128" customFormat="1" ht="57.75" customHeight="1" x14ac:dyDescent="0.3">
      <c r="A238" s="440"/>
      <c r="B238" s="451"/>
      <c r="C238" s="492"/>
      <c r="D238" s="456"/>
      <c r="E238" s="459"/>
      <c r="F238" s="200" t="s">
        <v>392</v>
      </c>
      <c r="G238" s="370"/>
      <c r="H238" s="143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46"/>
      <c r="AF238" s="383"/>
    </row>
    <row r="239" spans="1:32" s="128" customFormat="1" ht="57.75" customHeight="1" x14ac:dyDescent="0.3">
      <c r="A239" s="441"/>
      <c r="B239" s="449"/>
      <c r="C239" s="493"/>
      <c r="D239" s="457"/>
      <c r="E239" s="460"/>
      <c r="F239" s="201" t="s">
        <v>393</v>
      </c>
      <c r="G239" s="367">
        <f>G240-G238</f>
        <v>0</v>
      </c>
      <c r="H239" s="140">
        <f t="shared" ref="H239:AF239" si="82">H240-H238</f>
        <v>0</v>
      </c>
      <c r="I239" s="137">
        <f t="shared" si="82"/>
        <v>0</v>
      </c>
      <c r="J239" s="137">
        <f t="shared" si="82"/>
        <v>0</v>
      </c>
      <c r="K239" s="137">
        <f t="shared" si="82"/>
        <v>0</v>
      </c>
      <c r="L239" s="137">
        <f t="shared" si="82"/>
        <v>0</v>
      </c>
      <c r="M239" s="137">
        <f t="shared" si="82"/>
        <v>0</v>
      </c>
      <c r="N239" s="137">
        <f t="shared" si="82"/>
        <v>0</v>
      </c>
      <c r="O239" s="137">
        <f t="shared" si="82"/>
        <v>0</v>
      </c>
      <c r="P239" s="137">
        <f t="shared" si="82"/>
        <v>0</v>
      </c>
      <c r="Q239" s="137">
        <f t="shared" si="82"/>
        <v>0</v>
      </c>
      <c r="R239" s="137">
        <f t="shared" si="82"/>
        <v>0</v>
      </c>
      <c r="S239" s="137">
        <f t="shared" si="82"/>
        <v>0</v>
      </c>
      <c r="T239" s="137">
        <f t="shared" si="82"/>
        <v>0</v>
      </c>
      <c r="U239" s="137">
        <f t="shared" si="82"/>
        <v>0</v>
      </c>
      <c r="V239" s="137">
        <f t="shared" si="82"/>
        <v>0</v>
      </c>
      <c r="W239" s="137">
        <f t="shared" si="82"/>
        <v>0</v>
      </c>
      <c r="X239" s="137">
        <f t="shared" si="82"/>
        <v>0</v>
      </c>
      <c r="Y239" s="137">
        <f t="shared" si="82"/>
        <v>0</v>
      </c>
      <c r="Z239" s="137">
        <f t="shared" si="82"/>
        <v>0</v>
      </c>
      <c r="AA239" s="137">
        <f t="shared" si="82"/>
        <v>0</v>
      </c>
      <c r="AB239" s="137">
        <f t="shared" si="82"/>
        <v>0</v>
      </c>
      <c r="AC239" s="137">
        <f t="shared" si="82"/>
        <v>0</v>
      </c>
      <c r="AD239" s="137">
        <f t="shared" si="82"/>
        <v>0</v>
      </c>
      <c r="AE239" s="145">
        <f t="shared" si="82"/>
        <v>0</v>
      </c>
      <c r="AF239" s="367">
        <f t="shared" si="82"/>
        <v>0</v>
      </c>
    </row>
    <row r="240" spans="1:32" s="128" customFormat="1" ht="57.75" customHeight="1" x14ac:dyDescent="0.3">
      <c r="A240" s="442"/>
      <c r="B240" s="450"/>
      <c r="C240" s="494"/>
      <c r="D240" s="458"/>
      <c r="E240" s="461"/>
      <c r="F240" s="199" t="s">
        <v>394</v>
      </c>
      <c r="G240" s="371"/>
      <c r="H240" s="142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244"/>
      <c r="AF240" s="371"/>
    </row>
    <row r="241" spans="1:32" s="128" customFormat="1" ht="54.75" customHeight="1" x14ac:dyDescent="0.3">
      <c r="A241" s="440"/>
      <c r="B241" s="451"/>
      <c r="C241" s="492"/>
      <c r="D241" s="456"/>
      <c r="E241" s="459"/>
      <c r="F241" s="200" t="s">
        <v>392</v>
      </c>
      <c r="G241" s="370"/>
      <c r="H241" s="143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46"/>
      <c r="AF241" s="383"/>
    </row>
    <row r="242" spans="1:32" s="128" customFormat="1" ht="54.75" customHeight="1" x14ac:dyDescent="0.3">
      <c r="A242" s="441"/>
      <c r="B242" s="449"/>
      <c r="C242" s="493"/>
      <c r="D242" s="457"/>
      <c r="E242" s="460"/>
      <c r="F242" s="201" t="s">
        <v>393</v>
      </c>
      <c r="G242" s="367">
        <f>G243-G241</f>
        <v>0</v>
      </c>
      <c r="H242" s="140">
        <f t="shared" ref="H242:AF242" si="83">H243-H241</f>
        <v>0</v>
      </c>
      <c r="I242" s="137">
        <f t="shared" si="83"/>
        <v>0</v>
      </c>
      <c r="J242" s="137">
        <f t="shared" si="83"/>
        <v>0</v>
      </c>
      <c r="K242" s="137">
        <f t="shared" si="83"/>
        <v>0</v>
      </c>
      <c r="L242" s="137">
        <f t="shared" si="83"/>
        <v>0</v>
      </c>
      <c r="M242" s="137">
        <f t="shared" si="83"/>
        <v>0</v>
      </c>
      <c r="N242" s="137">
        <f t="shared" si="83"/>
        <v>0</v>
      </c>
      <c r="O242" s="137">
        <f t="shared" si="83"/>
        <v>0</v>
      </c>
      <c r="P242" s="137">
        <f t="shared" si="83"/>
        <v>0</v>
      </c>
      <c r="Q242" s="137">
        <f t="shared" si="83"/>
        <v>0</v>
      </c>
      <c r="R242" s="137">
        <f t="shared" si="83"/>
        <v>0</v>
      </c>
      <c r="S242" s="137">
        <f t="shared" si="83"/>
        <v>0</v>
      </c>
      <c r="T242" s="137">
        <f t="shared" si="83"/>
        <v>0</v>
      </c>
      <c r="U242" s="137">
        <f t="shared" si="83"/>
        <v>0</v>
      </c>
      <c r="V242" s="137">
        <f t="shared" si="83"/>
        <v>0</v>
      </c>
      <c r="W242" s="137">
        <f t="shared" si="83"/>
        <v>0</v>
      </c>
      <c r="X242" s="137">
        <f t="shared" si="83"/>
        <v>0</v>
      </c>
      <c r="Y242" s="137">
        <f t="shared" si="83"/>
        <v>0</v>
      </c>
      <c r="Z242" s="137">
        <f t="shared" si="83"/>
        <v>0</v>
      </c>
      <c r="AA242" s="137">
        <f t="shared" si="83"/>
        <v>0</v>
      </c>
      <c r="AB242" s="137">
        <f t="shared" si="83"/>
        <v>0</v>
      </c>
      <c r="AC242" s="137">
        <f t="shared" si="83"/>
        <v>0</v>
      </c>
      <c r="AD242" s="137">
        <f t="shared" si="83"/>
        <v>0</v>
      </c>
      <c r="AE242" s="145">
        <f t="shared" si="83"/>
        <v>0</v>
      </c>
      <c r="AF242" s="367">
        <f t="shared" si="83"/>
        <v>0</v>
      </c>
    </row>
    <row r="243" spans="1:32" s="128" customFormat="1" ht="54.75" customHeight="1" x14ac:dyDescent="0.3">
      <c r="A243" s="442"/>
      <c r="B243" s="450"/>
      <c r="C243" s="494"/>
      <c r="D243" s="458"/>
      <c r="E243" s="461"/>
      <c r="F243" s="199" t="s">
        <v>394</v>
      </c>
      <c r="G243" s="371"/>
      <c r="H243" s="142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244"/>
      <c r="AF243" s="371"/>
    </row>
    <row r="244" spans="1:32" s="128" customFormat="1" ht="54.75" customHeight="1" x14ac:dyDescent="0.3">
      <c r="A244" s="440"/>
      <c r="B244" s="451"/>
      <c r="C244" s="492"/>
      <c r="D244" s="456"/>
      <c r="E244" s="459"/>
      <c r="F244" s="200" t="s">
        <v>392</v>
      </c>
      <c r="G244" s="370"/>
      <c r="H244" s="143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46"/>
      <c r="AF244" s="383"/>
    </row>
    <row r="245" spans="1:32" s="128" customFormat="1" ht="54.75" customHeight="1" x14ac:dyDescent="0.3">
      <c r="A245" s="441"/>
      <c r="B245" s="449"/>
      <c r="C245" s="493"/>
      <c r="D245" s="457"/>
      <c r="E245" s="460"/>
      <c r="F245" s="201" t="s">
        <v>393</v>
      </c>
      <c r="G245" s="367">
        <f t="shared" ref="G245:U245" si="84">G246-G244</f>
        <v>0</v>
      </c>
      <c r="H245" s="140">
        <f t="shared" si="84"/>
        <v>0</v>
      </c>
      <c r="I245" s="137">
        <f t="shared" si="84"/>
        <v>0</v>
      </c>
      <c r="J245" s="137">
        <f t="shared" si="84"/>
        <v>0</v>
      </c>
      <c r="K245" s="137">
        <f t="shared" si="84"/>
        <v>0</v>
      </c>
      <c r="L245" s="137">
        <f t="shared" si="84"/>
        <v>0</v>
      </c>
      <c r="M245" s="137">
        <f t="shared" si="84"/>
        <v>0</v>
      </c>
      <c r="N245" s="137">
        <f t="shared" si="84"/>
        <v>0</v>
      </c>
      <c r="O245" s="137">
        <f t="shared" si="84"/>
        <v>0</v>
      </c>
      <c r="P245" s="137">
        <f t="shared" si="84"/>
        <v>0</v>
      </c>
      <c r="Q245" s="137">
        <f t="shared" si="84"/>
        <v>0</v>
      </c>
      <c r="R245" s="137">
        <f t="shared" si="84"/>
        <v>0</v>
      </c>
      <c r="S245" s="137">
        <f t="shared" si="84"/>
        <v>0</v>
      </c>
      <c r="T245" s="137">
        <f t="shared" si="84"/>
        <v>0</v>
      </c>
      <c r="U245" s="137">
        <f t="shared" si="84"/>
        <v>0</v>
      </c>
      <c r="V245" s="137">
        <f t="shared" ref="V245:AF245" si="85">V246-V244</f>
        <v>0</v>
      </c>
      <c r="W245" s="137">
        <f t="shared" si="85"/>
        <v>0</v>
      </c>
      <c r="X245" s="137">
        <f t="shared" si="85"/>
        <v>0</v>
      </c>
      <c r="Y245" s="137">
        <f t="shared" si="85"/>
        <v>0</v>
      </c>
      <c r="Z245" s="137">
        <f t="shared" si="85"/>
        <v>0</v>
      </c>
      <c r="AA245" s="137">
        <f t="shared" si="85"/>
        <v>0</v>
      </c>
      <c r="AB245" s="137">
        <f t="shared" si="85"/>
        <v>0</v>
      </c>
      <c r="AC245" s="137">
        <f t="shared" si="85"/>
        <v>0</v>
      </c>
      <c r="AD245" s="137">
        <f t="shared" si="85"/>
        <v>0</v>
      </c>
      <c r="AE245" s="145">
        <f t="shared" si="85"/>
        <v>0</v>
      </c>
      <c r="AF245" s="367">
        <f t="shared" si="85"/>
        <v>0</v>
      </c>
    </row>
    <row r="246" spans="1:32" s="128" customFormat="1" ht="54.75" customHeight="1" x14ac:dyDescent="0.3">
      <c r="A246" s="442"/>
      <c r="B246" s="450"/>
      <c r="C246" s="494"/>
      <c r="D246" s="458"/>
      <c r="E246" s="461"/>
      <c r="F246" s="199" t="s">
        <v>394</v>
      </c>
      <c r="G246" s="371"/>
      <c r="H246" s="142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244"/>
      <c r="AF246" s="371"/>
    </row>
    <row r="247" spans="1:32" s="128" customFormat="1" ht="54.75" customHeight="1" x14ac:dyDescent="0.3">
      <c r="A247" s="440"/>
      <c r="B247" s="451"/>
      <c r="C247" s="492"/>
      <c r="D247" s="456"/>
      <c r="E247" s="459"/>
      <c r="F247" s="200" t="s">
        <v>392</v>
      </c>
      <c r="G247" s="370"/>
      <c r="H247" s="143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46"/>
      <c r="AF247" s="383"/>
    </row>
    <row r="248" spans="1:32" s="128" customFormat="1" ht="54.75" customHeight="1" x14ac:dyDescent="0.3">
      <c r="A248" s="441"/>
      <c r="B248" s="449"/>
      <c r="C248" s="493"/>
      <c r="D248" s="457"/>
      <c r="E248" s="460"/>
      <c r="F248" s="201" t="s">
        <v>393</v>
      </c>
      <c r="G248" s="367">
        <f t="shared" ref="G248:U248" si="86">G249-G247</f>
        <v>0</v>
      </c>
      <c r="H248" s="140">
        <f t="shared" si="86"/>
        <v>0</v>
      </c>
      <c r="I248" s="137">
        <f t="shared" si="86"/>
        <v>0</v>
      </c>
      <c r="J248" s="137">
        <f t="shared" si="86"/>
        <v>0</v>
      </c>
      <c r="K248" s="137">
        <f t="shared" si="86"/>
        <v>0</v>
      </c>
      <c r="L248" s="137">
        <f t="shared" si="86"/>
        <v>0</v>
      </c>
      <c r="M248" s="137">
        <f t="shared" si="86"/>
        <v>0</v>
      </c>
      <c r="N248" s="137">
        <f t="shared" si="86"/>
        <v>0</v>
      </c>
      <c r="O248" s="137">
        <f t="shared" si="86"/>
        <v>0</v>
      </c>
      <c r="P248" s="137">
        <f t="shared" si="86"/>
        <v>0</v>
      </c>
      <c r="Q248" s="137">
        <f t="shared" si="86"/>
        <v>0</v>
      </c>
      <c r="R248" s="137">
        <f t="shared" si="86"/>
        <v>0</v>
      </c>
      <c r="S248" s="137">
        <f t="shared" si="86"/>
        <v>0</v>
      </c>
      <c r="T248" s="137">
        <f t="shared" si="86"/>
        <v>0</v>
      </c>
      <c r="U248" s="137">
        <f t="shared" si="86"/>
        <v>0</v>
      </c>
      <c r="V248" s="137">
        <f t="shared" ref="V248:AF248" si="87">V249-V247</f>
        <v>0</v>
      </c>
      <c r="W248" s="137">
        <f t="shared" si="87"/>
        <v>0</v>
      </c>
      <c r="X248" s="137">
        <f t="shared" si="87"/>
        <v>0</v>
      </c>
      <c r="Y248" s="137">
        <f t="shared" si="87"/>
        <v>0</v>
      </c>
      <c r="Z248" s="137">
        <f t="shared" si="87"/>
        <v>0</v>
      </c>
      <c r="AA248" s="137">
        <f t="shared" si="87"/>
        <v>0</v>
      </c>
      <c r="AB248" s="137">
        <f t="shared" si="87"/>
        <v>0</v>
      </c>
      <c r="AC248" s="137">
        <f t="shared" si="87"/>
        <v>0</v>
      </c>
      <c r="AD248" s="137">
        <f t="shared" si="87"/>
        <v>0</v>
      </c>
      <c r="AE248" s="145">
        <f t="shared" si="87"/>
        <v>0</v>
      </c>
      <c r="AF248" s="367">
        <f t="shared" si="87"/>
        <v>0</v>
      </c>
    </row>
    <row r="249" spans="1:32" s="128" customFormat="1" ht="54.75" customHeight="1" x14ac:dyDescent="0.3">
      <c r="A249" s="442"/>
      <c r="B249" s="450"/>
      <c r="C249" s="494"/>
      <c r="D249" s="458"/>
      <c r="E249" s="461"/>
      <c r="F249" s="199" t="s">
        <v>394</v>
      </c>
      <c r="G249" s="371"/>
      <c r="H249" s="142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244"/>
      <c r="AF249" s="371"/>
    </row>
    <row r="250" spans="1:32" s="128" customFormat="1" ht="37.5" customHeight="1" x14ac:dyDescent="0.3">
      <c r="A250" s="151"/>
      <c r="B250" s="129"/>
      <c r="C250" s="130"/>
      <c r="D250" s="130"/>
      <c r="E250" s="130"/>
      <c r="F250" s="199"/>
      <c r="G250" s="366" t="b">
        <f>EXACT(G252,G256+G263)</f>
        <v>1</v>
      </c>
      <c r="H250" s="360" t="b">
        <f t="shared" ref="H250:AF250" si="88">EXACT(H252,H256+H263)</f>
        <v>1</v>
      </c>
      <c r="I250" s="136" t="b">
        <f t="shared" si="88"/>
        <v>1</v>
      </c>
      <c r="J250" s="136" t="b">
        <f t="shared" si="88"/>
        <v>1</v>
      </c>
      <c r="K250" s="136" t="b">
        <f t="shared" si="88"/>
        <v>1</v>
      </c>
      <c r="L250" s="136" t="b">
        <f t="shared" si="88"/>
        <v>1</v>
      </c>
      <c r="M250" s="136" t="b">
        <f t="shared" si="88"/>
        <v>1</v>
      </c>
      <c r="N250" s="136" t="b">
        <f t="shared" si="88"/>
        <v>1</v>
      </c>
      <c r="O250" s="136" t="b">
        <f t="shared" si="88"/>
        <v>1</v>
      </c>
      <c r="P250" s="136" t="b">
        <f t="shared" si="88"/>
        <v>1</v>
      </c>
      <c r="Q250" s="136" t="b">
        <f t="shared" si="88"/>
        <v>1</v>
      </c>
      <c r="R250" s="136" t="b">
        <f t="shared" si="88"/>
        <v>1</v>
      </c>
      <c r="S250" s="136" t="b">
        <f t="shared" si="88"/>
        <v>1</v>
      </c>
      <c r="T250" s="136" t="b">
        <f t="shared" si="88"/>
        <v>1</v>
      </c>
      <c r="U250" s="136" t="b">
        <f t="shared" si="88"/>
        <v>1</v>
      </c>
      <c r="V250" s="136" t="b">
        <f t="shared" si="88"/>
        <v>1</v>
      </c>
      <c r="W250" s="136" t="b">
        <f t="shared" si="88"/>
        <v>1</v>
      </c>
      <c r="X250" s="136" t="b">
        <f t="shared" si="88"/>
        <v>1</v>
      </c>
      <c r="Y250" s="136" t="b">
        <f t="shared" si="88"/>
        <v>1</v>
      </c>
      <c r="Z250" s="136" t="b">
        <f t="shared" si="88"/>
        <v>1</v>
      </c>
      <c r="AA250" s="136" t="b">
        <f t="shared" si="88"/>
        <v>1</v>
      </c>
      <c r="AB250" s="136" t="b">
        <f t="shared" si="88"/>
        <v>1</v>
      </c>
      <c r="AC250" s="136" t="b">
        <f t="shared" si="88"/>
        <v>1</v>
      </c>
      <c r="AD250" s="136" t="b">
        <f t="shared" si="88"/>
        <v>1</v>
      </c>
      <c r="AE250" s="144" t="b">
        <f t="shared" si="88"/>
        <v>1</v>
      </c>
      <c r="AF250" s="366" t="b">
        <f t="shared" si="88"/>
        <v>1</v>
      </c>
    </row>
    <row r="251" spans="1:32" s="22" customFormat="1" ht="37.5" customHeight="1" x14ac:dyDescent="0.25">
      <c r="A251" s="503" t="s">
        <v>41</v>
      </c>
      <c r="B251" s="538" t="s">
        <v>42</v>
      </c>
      <c r="C251" s="539"/>
      <c r="D251" s="539"/>
      <c r="E251" s="539"/>
      <c r="F251" s="200" t="s">
        <v>392</v>
      </c>
      <c r="G251" s="366">
        <v>675100361</v>
      </c>
      <c r="H251" s="360">
        <v>928040</v>
      </c>
      <c r="I251" s="136">
        <v>928040</v>
      </c>
      <c r="J251" s="136">
        <v>928040</v>
      </c>
      <c r="K251" s="136">
        <v>28427997</v>
      </c>
      <c r="L251" s="136">
        <v>33606958</v>
      </c>
      <c r="M251" s="136">
        <v>33499948</v>
      </c>
      <c r="N251" s="136">
        <v>33499948</v>
      </c>
      <c r="O251" s="136">
        <v>33499948</v>
      </c>
      <c r="P251" s="136">
        <v>33499948</v>
      </c>
      <c r="Q251" s="136">
        <v>33499948</v>
      </c>
      <c r="R251" s="136">
        <v>33499948</v>
      </c>
      <c r="S251" s="136">
        <v>33499948</v>
      </c>
      <c r="T251" s="136">
        <v>33499948</v>
      </c>
      <c r="U251" s="136">
        <v>33499948</v>
      </c>
      <c r="V251" s="136">
        <v>33499948</v>
      </c>
      <c r="W251" s="136">
        <v>33499948</v>
      </c>
      <c r="X251" s="136">
        <v>33499948</v>
      </c>
      <c r="Y251" s="136">
        <v>33499948</v>
      </c>
      <c r="Z251" s="136">
        <v>33499948</v>
      </c>
      <c r="AA251" s="136">
        <v>33499948</v>
      </c>
      <c r="AB251" s="136">
        <v>33499948</v>
      </c>
      <c r="AC251" s="136">
        <v>33499948</v>
      </c>
      <c r="AD251" s="136">
        <v>33499948</v>
      </c>
      <c r="AE251" s="144">
        <v>5999992</v>
      </c>
      <c r="AF251" s="366">
        <v>671998961</v>
      </c>
    </row>
    <row r="252" spans="1:32" s="123" customFormat="1" ht="37.5" customHeight="1" x14ac:dyDescent="0.25">
      <c r="A252" s="504"/>
      <c r="B252" s="540"/>
      <c r="C252" s="541"/>
      <c r="D252" s="541"/>
      <c r="E252" s="541"/>
      <c r="F252" s="201" t="s">
        <v>393</v>
      </c>
      <c r="G252" s="367">
        <f>G253-G251</f>
        <v>0</v>
      </c>
      <c r="H252" s="140">
        <f t="shared" ref="H252:AF252" si="89">H253-H251</f>
        <v>0</v>
      </c>
      <c r="I252" s="137">
        <f t="shared" si="89"/>
        <v>0</v>
      </c>
      <c r="J252" s="137">
        <f t="shared" si="89"/>
        <v>0</v>
      </c>
      <c r="K252" s="137">
        <f t="shared" si="89"/>
        <v>0</v>
      </c>
      <c r="L252" s="137">
        <f t="shared" si="89"/>
        <v>0</v>
      </c>
      <c r="M252" s="137">
        <f t="shared" si="89"/>
        <v>0</v>
      </c>
      <c r="N252" s="137">
        <f t="shared" si="89"/>
        <v>0</v>
      </c>
      <c r="O252" s="137">
        <f t="shared" si="89"/>
        <v>0</v>
      </c>
      <c r="P252" s="137">
        <f t="shared" si="89"/>
        <v>0</v>
      </c>
      <c r="Q252" s="137">
        <f t="shared" si="89"/>
        <v>0</v>
      </c>
      <c r="R252" s="137">
        <f t="shared" si="89"/>
        <v>0</v>
      </c>
      <c r="S252" s="137">
        <f t="shared" si="89"/>
        <v>0</v>
      </c>
      <c r="T252" s="137">
        <f t="shared" si="89"/>
        <v>0</v>
      </c>
      <c r="U252" s="137">
        <f t="shared" si="89"/>
        <v>0</v>
      </c>
      <c r="V252" s="137">
        <f t="shared" si="89"/>
        <v>0</v>
      </c>
      <c r="W252" s="137">
        <f t="shared" si="89"/>
        <v>0</v>
      </c>
      <c r="X252" s="137">
        <f t="shared" si="89"/>
        <v>0</v>
      </c>
      <c r="Y252" s="137">
        <f t="shared" si="89"/>
        <v>0</v>
      </c>
      <c r="Z252" s="137">
        <f t="shared" si="89"/>
        <v>0</v>
      </c>
      <c r="AA252" s="137">
        <f t="shared" si="89"/>
        <v>0</v>
      </c>
      <c r="AB252" s="137">
        <f t="shared" si="89"/>
        <v>0</v>
      </c>
      <c r="AC252" s="137">
        <f t="shared" si="89"/>
        <v>0</v>
      </c>
      <c r="AD252" s="145">
        <f t="shared" si="89"/>
        <v>0</v>
      </c>
      <c r="AE252" s="145">
        <f t="shared" si="89"/>
        <v>0</v>
      </c>
      <c r="AF252" s="367">
        <f t="shared" si="89"/>
        <v>0</v>
      </c>
    </row>
    <row r="253" spans="1:32" s="22" customFormat="1" ht="37.5" customHeight="1" x14ac:dyDescent="0.25">
      <c r="A253" s="505"/>
      <c r="B253" s="542"/>
      <c r="C253" s="543"/>
      <c r="D253" s="543"/>
      <c r="E253" s="543"/>
      <c r="F253" s="199" t="s">
        <v>394</v>
      </c>
      <c r="G253" s="368">
        <f>'Załącznik Nr 2 - tekst jednolit'!F97</f>
        <v>675100361</v>
      </c>
      <c r="H253" s="141">
        <f>'Załącznik Nr 2 - tekst jednolit'!G97</f>
        <v>928040</v>
      </c>
      <c r="I253" s="240">
        <f>'Załącznik Nr 2 - tekst jednolit'!H97</f>
        <v>928040</v>
      </c>
      <c r="J253" s="240">
        <f>'Załącznik Nr 2 - tekst jednolit'!I97</f>
        <v>928040</v>
      </c>
      <c r="K253" s="240">
        <f>'Załącznik Nr 2 - tekst jednolit'!J97</f>
        <v>28427997</v>
      </c>
      <c r="L253" s="240">
        <f>'Załącznik Nr 2 - tekst jednolit'!K97</f>
        <v>33606958</v>
      </c>
      <c r="M253" s="240">
        <f>'Załącznik Nr 2 - tekst jednolit'!L97</f>
        <v>33499948</v>
      </c>
      <c r="N253" s="240">
        <f>'Załącznik Nr 2 - tekst jednolit'!M97</f>
        <v>33499948</v>
      </c>
      <c r="O253" s="240">
        <f>'Załącznik Nr 2 - tekst jednolit'!N97</f>
        <v>33499948</v>
      </c>
      <c r="P253" s="240">
        <f>'Załącznik Nr 2 - tekst jednolit'!O97</f>
        <v>33499948</v>
      </c>
      <c r="Q253" s="240">
        <f>'Załącznik Nr 2 - tekst jednolit'!P97</f>
        <v>33499948</v>
      </c>
      <c r="R253" s="240">
        <f>'Załącznik Nr 2 - tekst jednolit'!Q97</f>
        <v>33499948</v>
      </c>
      <c r="S253" s="240">
        <f>'Załącznik Nr 2 - tekst jednolit'!R97</f>
        <v>33499948</v>
      </c>
      <c r="T253" s="240">
        <f>'Załącznik Nr 2 - tekst jednolit'!S97</f>
        <v>33499948</v>
      </c>
      <c r="U253" s="240">
        <f>'Załącznik Nr 2 - tekst jednolit'!T97</f>
        <v>33499948</v>
      </c>
      <c r="V253" s="240">
        <f>'Załącznik Nr 2 - tekst jednolit'!U97</f>
        <v>33499948</v>
      </c>
      <c r="W253" s="240">
        <f>'Załącznik Nr 2 - tekst jednolit'!V97</f>
        <v>33499948</v>
      </c>
      <c r="X253" s="240">
        <f>'Załącznik Nr 2 - tekst jednolit'!W97</f>
        <v>33499948</v>
      </c>
      <c r="Y253" s="240">
        <f>'Załącznik Nr 2 - tekst jednolit'!X97</f>
        <v>33499948</v>
      </c>
      <c r="Z253" s="240">
        <f>'Załącznik Nr 2 - tekst jednolit'!Y97</f>
        <v>33499948</v>
      </c>
      <c r="AA253" s="240">
        <f>'Załącznik Nr 2 - tekst jednolit'!Z97</f>
        <v>33499948</v>
      </c>
      <c r="AB253" s="240">
        <f>'Załącznik Nr 2 - tekst jednolit'!AA97</f>
        <v>33499948</v>
      </c>
      <c r="AC253" s="240">
        <f>'Załącznik Nr 2 - tekst jednolit'!AB97</f>
        <v>33499948</v>
      </c>
      <c r="AD253" s="240">
        <f>'Załącznik Nr 2 - tekst jednolit'!AC97</f>
        <v>33499948</v>
      </c>
      <c r="AE253" s="380">
        <f>'Załącznik Nr 2 - tekst jednolit'!AD97</f>
        <v>5999992</v>
      </c>
      <c r="AF253" s="368">
        <f>'Załącznik Nr 2 - tekst jednolit'!AE97</f>
        <v>671998961</v>
      </c>
    </row>
    <row r="254" spans="1:32" s="22" customFormat="1" ht="37.5" customHeight="1" x14ac:dyDescent="0.25">
      <c r="A254" s="313"/>
      <c r="B254" s="314"/>
      <c r="C254" s="222"/>
      <c r="D254" s="315"/>
      <c r="E254" s="315"/>
      <c r="F254" s="199"/>
      <c r="G254" s="366" t="b">
        <f>EXACT(G256,G259)</f>
        <v>1</v>
      </c>
      <c r="H254" s="360" t="b">
        <f t="shared" ref="H254:AF254" si="90">EXACT(H256,H259)</f>
        <v>1</v>
      </c>
      <c r="I254" s="136" t="b">
        <f t="shared" si="90"/>
        <v>1</v>
      </c>
      <c r="J254" s="136" t="b">
        <f t="shared" si="90"/>
        <v>1</v>
      </c>
      <c r="K254" s="136" t="b">
        <f t="shared" si="90"/>
        <v>1</v>
      </c>
      <c r="L254" s="136" t="b">
        <f t="shared" si="90"/>
        <v>1</v>
      </c>
      <c r="M254" s="136" t="b">
        <f t="shared" si="90"/>
        <v>1</v>
      </c>
      <c r="N254" s="136" t="b">
        <f t="shared" si="90"/>
        <v>1</v>
      </c>
      <c r="O254" s="136" t="b">
        <f t="shared" si="90"/>
        <v>1</v>
      </c>
      <c r="P254" s="136" t="b">
        <f t="shared" si="90"/>
        <v>1</v>
      </c>
      <c r="Q254" s="136" t="b">
        <f t="shared" si="90"/>
        <v>1</v>
      </c>
      <c r="R254" s="136" t="b">
        <f t="shared" si="90"/>
        <v>1</v>
      </c>
      <c r="S254" s="136" t="b">
        <f t="shared" si="90"/>
        <v>1</v>
      </c>
      <c r="T254" s="136" t="b">
        <f t="shared" si="90"/>
        <v>1</v>
      </c>
      <c r="U254" s="136" t="b">
        <f t="shared" si="90"/>
        <v>1</v>
      </c>
      <c r="V254" s="136" t="b">
        <f t="shared" si="90"/>
        <v>1</v>
      </c>
      <c r="W254" s="136" t="b">
        <f t="shared" si="90"/>
        <v>1</v>
      </c>
      <c r="X254" s="136" t="b">
        <f t="shared" si="90"/>
        <v>1</v>
      </c>
      <c r="Y254" s="136" t="b">
        <f t="shared" si="90"/>
        <v>1</v>
      </c>
      <c r="Z254" s="136" t="b">
        <f t="shared" si="90"/>
        <v>1</v>
      </c>
      <c r="AA254" s="136" t="b">
        <f t="shared" si="90"/>
        <v>1</v>
      </c>
      <c r="AB254" s="136" t="b">
        <f t="shared" si="90"/>
        <v>1</v>
      </c>
      <c r="AC254" s="136" t="b">
        <f t="shared" si="90"/>
        <v>1</v>
      </c>
      <c r="AD254" s="136" t="b">
        <f t="shared" si="90"/>
        <v>1</v>
      </c>
      <c r="AE254" s="144" t="b">
        <f t="shared" si="90"/>
        <v>1</v>
      </c>
      <c r="AF254" s="366" t="b">
        <f t="shared" si="90"/>
        <v>1</v>
      </c>
    </row>
    <row r="255" spans="1:32" s="123" customFormat="1" ht="38.25" customHeight="1" x14ac:dyDescent="0.25">
      <c r="A255" s="553" t="s">
        <v>43</v>
      </c>
      <c r="B255" s="544" t="s">
        <v>11</v>
      </c>
      <c r="C255" s="545"/>
      <c r="D255" s="545"/>
      <c r="E255" s="545"/>
      <c r="F255" s="200" t="s">
        <v>392</v>
      </c>
      <c r="G255" s="366">
        <v>0</v>
      </c>
      <c r="H255" s="360">
        <v>0</v>
      </c>
      <c r="I255" s="136">
        <v>0</v>
      </c>
      <c r="J255" s="136">
        <v>0</v>
      </c>
      <c r="K255" s="136">
        <v>0</v>
      </c>
      <c r="L255" s="136">
        <v>0</v>
      </c>
      <c r="M255" s="136">
        <v>0</v>
      </c>
      <c r="N255" s="136">
        <v>0</v>
      </c>
      <c r="O255" s="136">
        <v>0</v>
      </c>
      <c r="P255" s="136">
        <v>0</v>
      </c>
      <c r="Q255" s="136">
        <v>0</v>
      </c>
      <c r="R255" s="136">
        <v>0</v>
      </c>
      <c r="S255" s="136">
        <v>0</v>
      </c>
      <c r="T255" s="136">
        <v>0</v>
      </c>
      <c r="U255" s="136">
        <v>0</v>
      </c>
      <c r="V255" s="136">
        <v>0</v>
      </c>
      <c r="W255" s="136">
        <v>0</v>
      </c>
      <c r="X255" s="136">
        <v>0</v>
      </c>
      <c r="Y255" s="136">
        <v>0</v>
      </c>
      <c r="Z255" s="136">
        <v>0</v>
      </c>
      <c r="AA255" s="136">
        <v>0</v>
      </c>
      <c r="AB255" s="136">
        <v>0</v>
      </c>
      <c r="AC255" s="136">
        <v>0</v>
      </c>
      <c r="AD255" s="144">
        <v>0</v>
      </c>
      <c r="AE255" s="144">
        <v>0</v>
      </c>
      <c r="AF255" s="366">
        <v>0</v>
      </c>
    </row>
    <row r="256" spans="1:32" s="123" customFormat="1" ht="38.25" customHeight="1" x14ac:dyDescent="0.25">
      <c r="A256" s="504"/>
      <c r="B256" s="546"/>
      <c r="C256" s="547"/>
      <c r="D256" s="547"/>
      <c r="E256" s="547"/>
      <c r="F256" s="201" t="s">
        <v>393</v>
      </c>
      <c r="G256" s="367">
        <f t="shared" ref="G256:AF256" si="91">G257-G255</f>
        <v>0</v>
      </c>
      <c r="H256" s="140">
        <f t="shared" si="91"/>
        <v>0</v>
      </c>
      <c r="I256" s="137">
        <f t="shared" si="91"/>
        <v>0</v>
      </c>
      <c r="J256" s="137">
        <f t="shared" si="91"/>
        <v>0</v>
      </c>
      <c r="K256" s="137">
        <f t="shared" si="91"/>
        <v>0</v>
      </c>
      <c r="L256" s="137">
        <f t="shared" si="91"/>
        <v>0</v>
      </c>
      <c r="M256" s="137">
        <f t="shared" si="91"/>
        <v>0</v>
      </c>
      <c r="N256" s="137">
        <f t="shared" si="91"/>
        <v>0</v>
      </c>
      <c r="O256" s="137">
        <f t="shared" si="91"/>
        <v>0</v>
      </c>
      <c r="P256" s="137">
        <f t="shared" si="91"/>
        <v>0</v>
      </c>
      <c r="Q256" s="137">
        <f t="shared" si="91"/>
        <v>0</v>
      </c>
      <c r="R256" s="137">
        <f t="shared" si="91"/>
        <v>0</v>
      </c>
      <c r="S256" s="137">
        <f t="shared" si="91"/>
        <v>0</v>
      </c>
      <c r="T256" s="137">
        <f t="shared" si="91"/>
        <v>0</v>
      </c>
      <c r="U256" s="137">
        <f t="shared" si="91"/>
        <v>0</v>
      </c>
      <c r="V256" s="137">
        <f t="shared" si="91"/>
        <v>0</v>
      </c>
      <c r="W256" s="137">
        <f t="shared" si="91"/>
        <v>0</v>
      </c>
      <c r="X256" s="137">
        <f t="shared" si="91"/>
        <v>0</v>
      </c>
      <c r="Y256" s="137">
        <f t="shared" si="91"/>
        <v>0</v>
      </c>
      <c r="Z256" s="137">
        <f t="shared" si="91"/>
        <v>0</v>
      </c>
      <c r="AA256" s="137">
        <f t="shared" si="91"/>
        <v>0</v>
      </c>
      <c r="AB256" s="137">
        <f t="shared" si="91"/>
        <v>0</v>
      </c>
      <c r="AC256" s="137">
        <f t="shared" si="91"/>
        <v>0</v>
      </c>
      <c r="AD256" s="145">
        <f t="shared" si="91"/>
        <v>0</v>
      </c>
      <c r="AE256" s="145">
        <f t="shared" si="91"/>
        <v>0</v>
      </c>
      <c r="AF256" s="367">
        <f t="shared" si="91"/>
        <v>0</v>
      </c>
    </row>
    <row r="257" spans="1:33" s="22" customFormat="1" ht="38.25" customHeight="1" x14ac:dyDescent="0.25">
      <c r="A257" s="505"/>
      <c r="B257" s="548"/>
      <c r="C257" s="549"/>
      <c r="D257" s="549"/>
      <c r="E257" s="549"/>
      <c r="F257" s="199" t="s">
        <v>394</v>
      </c>
      <c r="G257" s="368">
        <f>'Załącznik Nr 2 - tekst jednolit'!F98</f>
        <v>0</v>
      </c>
      <c r="H257" s="141">
        <f>'Załącznik Nr 2 - tekst jednolit'!G98</f>
        <v>0</v>
      </c>
      <c r="I257" s="240">
        <f>'Załącznik Nr 2 - tekst jednolit'!H98</f>
        <v>0</v>
      </c>
      <c r="J257" s="240">
        <f>'Załącznik Nr 2 - tekst jednolit'!I98</f>
        <v>0</v>
      </c>
      <c r="K257" s="240">
        <f>'Załącznik Nr 2 - tekst jednolit'!J98</f>
        <v>0</v>
      </c>
      <c r="L257" s="240">
        <f>'Załącznik Nr 2 - tekst jednolit'!K98</f>
        <v>0</v>
      </c>
      <c r="M257" s="240">
        <f>'Załącznik Nr 2 - tekst jednolit'!L98</f>
        <v>0</v>
      </c>
      <c r="N257" s="240">
        <f>'Załącznik Nr 2 - tekst jednolit'!M98</f>
        <v>0</v>
      </c>
      <c r="O257" s="240">
        <f>'Załącznik Nr 2 - tekst jednolit'!N98</f>
        <v>0</v>
      </c>
      <c r="P257" s="240">
        <f>'Załącznik Nr 2 - tekst jednolit'!O98</f>
        <v>0</v>
      </c>
      <c r="Q257" s="240">
        <f>'Załącznik Nr 2 - tekst jednolit'!P98</f>
        <v>0</v>
      </c>
      <c r="R257" s="240">
        <f>'Załącznik Nr 2 - tekst jednolit'!Q98</f>
        <v>0</v>
      </c>
      <c r="S257" s="240">
        <f>'Załącznik Nr 2 - tekst jednolit'!R98</f>
        <v>0</v>
      </c>
      <c r="T257" s="240">
        <f>'Załącznik Nr 2 - tekst jednolit'!S98</f>
        <v>0</v>
      </c>
      <c r="U257" s="240">
        <f>'Załącznik Nr 2 - tekst jednolit'!T98</f>
        <v>0</v>
      </c>
      <c r="V257" s="240">
        <f>'Załącznik Nr 2 - tekst jednolit'!U98</f>
        <v>0</v>
      </c>
      <c r="W257" s="240">
        <f>'Załącznik Nr 2 - tekst jednolit'!V98</f>
        <v>0</v>
      </c>
      <c r="X257" s="240">
        <f>'Załącznik Nr 2 - tekst jednolit'!W98</f>
        <v>0</v>
      </c>
      <c r="Y257" s="240">
        <f>'Załącznik Nr 2 - tekst jednolit'!X98</f>
        <v>0</v>
      </c>
      <c r="Z257" s="240">
        <f>'Załącznik Nr 2 - tekst jednolit'!Y98</f>
        <v>0</v>
      </c>
      <c r="AA257" s="240">
        <f>'Załącznik Nr 2 - tekst jednolit'!Z98</f>
        <v>0</v>
      </c>
      <c r="AB257" s="240">
        <f>'Załącznik Nr 2 - tekst jednolit'!AA98</f>
        <v>0</v>
      </c>
      <c r="AC257" s="240">
        <f>'Załącznik Nr 2 - tekst jednolit'!AB98</f>
        <v>0</v>
      </c>
      <c r="AD257" s="240">
        <f>'Załącznik Nr 2 - tekst jednolit'!AC98</f>
        <v>0</v>
      </c>
      <c r="AE257" s="380">
        <f>'Załącznik Nr 2 - tekst jednolit'!AD98</f>
        <v>0</v>
      </c>
      <c r="AF257" s="368">
        <f>'Załącznik Nr 2 - tekst jednolit'!AE98</f>
        <v>0</v>
      </c>
      <c r="AG257" s="21"/>
    </row>
    <row r="258" spans="1:33" s="128" customFormat="1" ht="45" customHeight="1" x14ac:dyDescent="0.3">
      <c r="A258" s="440"/>
      <c r="B258" s="451"/>
      <c r="C258" s="443"/>
      <c r="D258" s="486"/>
      <c r="E258" s="477"/>
      <c r="F258" s="200" t="s">
        <v>392</v>
      </c>
      <c r="G258" s="370"/>
      <c r="H258" s="143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46"/>
      <c r="AF258" s="383"/>
    </row>
    <row r="259" spans="1:33" s="128" customFormat="1" ht="45" customHeight="1" x14ac:dyDescent="0.3">
      <c r="A259" s="441"/>
      <c r="B259" s="449"/>
      <c r="C259" s="444"/>
      <c r="D259" s="487"/>
      <c r="E259" s="478"/>
      <c r="F259" s="201" t="s">
        <v>393</v>
      </c>
      <c r="G259" s="367">
        <f>G260-G258</f>
        <v>0</v>
      </c>
      <c r="H259" s="140">
        <f t="shared" ref="H259:AF259" si="92">H260-H258</f>
        <v>0</v>
      </c>
      <c r="I259" s="137">
        <f t="shared" si="92"/>
        <v>0</v>
      </c>
      <c r="J259" s="137">
        <f t="shared" si="92"/>
        <v>0</v>
      </c>
      <c r="K259" s="137">
        <f t="shared" si="92"/>
        <v>0</v>
      </c>
      <c r="L259" s="137">
        <f t="shared" si="92"/>
        <v>0</v>
      </c>
      <c r="M259" s="137">
        <f t="shared" si="92"/>
        <v>0</v>
      </c>
      <c r="N259" s="137">
        <f t="shared" si="92"/>
        <v>0</v>
      </c>
      <c r="O259" s="137">
        <f t="shared" si="92"/>
        <v>0</v>
      </c>
      <c r="P259" s="137">
        <f t="shared" si="92"/>
        <v>0</v>
      </c>
      <c r="Q259" s="137">
        <f t="shared" si="92"/>
        <v>0</v>
      </c>
      <c r="R259" s="137">
        <f t="shared" si="92"/>
        <v>0</v>
      </c>
      <c r="S259" s="137">
        <f t="shared" si="92"/>
        <v>0</v>
      </c>
      <c r="T259" s="137">
        <f t="shared" si="92"/>
        <v>0</v>
      </c>
      <c r="U259" s="137">
        <f t="shared" si="92"/>
        <v>0</v>
      </c>
      <c r="V259" s="137">
        <f t="shared" si="92"/>
        <v>0</v>
      </c>
      <c r="W259" s="137">
        <f t="shared" si="92"/>
        <v>0</v>
      </c>
      <c r="X259" s="137">
        <f t="shared" si="92"/>
        <v>0</v>
      </c>
      <c r="Y259" s="137">
        <f t="shared" si="92"/>
        <v>0</v>
      </c>
      <c r="Z259" s="137">
        <f t="shared" si="92"/>
        <v>0</v>
      </c>
      <c r="AA259" s="137">
        <f t="shared" si="92"/>
        <v>0</v>
      </c>
      <c r="AB259" s="137">
        <f t="shared" si="92"/>
        <v>0</v>
      </c>
      <c r="AC259" s="137">
        <f t="shared" si="92"/>
        <v>0</v>
      </c>
      <c r="AD259" s="137">
        <f t="shared" si="92"/>
        <v>0</v>
      </c>
      <c r="AE259" s="145">
        <f t="shared" si="92"/>
        <v>0</v>
      </c>
      <c r="AF259" s="367">
        <f t="shared" si="92"/>
        <v>0</v>
      </c>
    </row>
    <row r="260" spans="1:33" s="128" customFormat="1" ht="45" customHeight="1" x14ac:dyDescent="0.3">
      <c r="A260" s="442"/>
      <c r="B260" s="450"/>
      <c r="C260" s="445"/>
      <c r="D260" s="488"/>
      <c r="E260" s="479"/>
      <c r="F260" s="199" t="s">
        <v>394</v>
      </c>
      <c r="G260" s="371"/>
      <c r="H260" s="142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138"/>
      <c r="V260" s="138"/>
      <c r="W260" s="138"/>
      <c r="X260" s="138"/>
      <c r="Y260" s="138"/>
      <c r="Z260" s="138"/>
      <c r="AA260" s="138"/>
      <c r="AB260" s="138"/>
      <c r="AC260" s="138"/>
      <c r="AD260" s="138"/>
      <c r="AE260" s="244"/>
      <c r="AF260" s="371"/>
    </row>
    <row r="261" spans="1:33" s="131" customFormat="1" ht="35.25" customHeight="1" x14ac:dyDescent="0.3">
      <c r="A261" s="151"/>
      <c r="B261" s="129"/>
      <c r="C261" s="130"/>
      <c r="D261" s="130"/>
      <c r="E261" s="130"/>
      <c r="F261" s="202"/>
      <c r="G261" s="366" t="b">
        <f>EXACT(G263,G266)</f>
        <v>1</v>
      </c>
      <c r="H261" s="360" t="b">
        <f t="shared" ref="H261:AF261" si="93">EXACT(H263,H266)</f>
        <v>1</v>
      </c>
      <c r="I261" s="136" t="b">
        <f t="shared" si="93"/>
        <v>1</v>
      </c>
      <c r="J261" s="136" t="b">
        <f t="shared" si="93"/>
        <v>1</v>
      </c>
      <c r="K261" s="136" t="b">
        <f t="shared" si="93"/>
        <v>1</v>
      </c>
      <c r="L261" s="136" t="b">
        <f t="shared" si="93"/>
        <v>1</v>
      </c>
      <c r="M261" s="136" t="b">
        <f t="shared" si="93"/>
        <v>1</v>
      </c>
      <c r="N261" s="136" t="b">
        <f t="shared" si="93"/>
        <v>1</v>
      </c>
      <c r="O261" s="136" t="b">
        <f t="shared" si="93"/>
        <v>1</v>
      </c>
      <c r="P261" s="136" t="b">
        <f t="shared" si="93"/>
        <v>1</v>
      </c>
      <c r="Q261" s="136" t="b">
        <f t="shared" si="93"/>
        <v>1</v>
      </c>
      <c r="R261" s="136" t="b">
        <f t="shared" si="93"/>
        <v>1</v>
      </c>
      <c r="S261" s="136" t="b">
        <f t="shared" si="93"/>
        <v>1</v>
      </c>
      <c r="T261" s="136" t="b">
        <f t="shared" si="93"/>
        <v>1</v>
      </c>
      <c r="U261" s="136" t="b">
        <f t="shared" si="93"/>
        <v>1</v>
      </c>
      <c r="V261" s="136" t="b">
        <f t="shared" si="93"/>
        <v>1</v>
      </c>
      <c r="W261" s="136" t="b">
        <f t="shared" si="93"/>
        <v>1</v>
      </c>
      <c r="X261" s="136" t="b">
        <f t="shared" si="93"/>
        <v>1</v>
      </c>
      <c r="Y261" s="136" t="b">
        <f t="shared" si="93"/>
        <v>1</v>
      </c>
      <c r="Z261" s="136" t="b">
        <f t="shared" si="93"/>
        <v>1</v>
      </c>
      <c r="AA261" s="136" t="b">
        <f t="shared" si="93"/>
        <v>1</v>
      </c>
      <c r="AB261" s="136" t="b">
        <f t="shared" si="93"/>
        <v>1</v>
      </c>
      <c r="AC261" s="136" t="b">
        <f t="shared" si="93"/>
        <v>1</v>
      </c>
      <c r="AD261" s="136" t="b">
        <f t="shared" si="93"/>
        <v>1</v>
      </c>
      <c r="AE261" s="144" t="b">
        <f t="shared" si="93"/>
        <v>1</v>
      </c>
      <c r="AF261" s="366" t="b">
        <f t="shared" si="93"/>
        <v>1</v>
      </c>
    </row>
    <row r="262" spans="1:33" s="123" customFormat="1" ht="38.25" customHeight="1" x14ac:dyDescent="0.25">
      <c r="A262" s="553" t="s">
        <v>117</v>
      </c>
      <c r="B262" s="501" t="s">
        <v>40</v>
      </c>
      <c r="C262" s="501"/>
      <c r="D262" s="501"/>
      <c r="E262" s="502"/>
      <c r="F262" s="200" t="s">
        <v>392</v>
      </c>
      <c r="G262" s="366">
        <v>675100361</v>
      </c>
      <c r="H262" s="360">
        <v>928040</v>
      </c>
      <c r="I262" s="136">
        <v>928040</v>
      </c>
      <c r="J262" s="136">
        <v>928040</v>
      </c>
      <c r="K262" s="136">
        <v>28427997</v>
      </c>
      <c r="L262" s="136">
        <v>33606958</v>
      </c>
      <c r="M262" s="136">
        <v>33499948</v>
      </c>
      <c r="N262" s="136">
        <v>33499948</v>
      </c>
      <c r="O262" s="136">
        <v>33499948</v>
      </c>
      <c r="P262" s="136">
        <v>33499948</v>
      </c>
      <c r="Q262" s="136">
        <v>33499948</v>
      </c>
      <c r="R262" s="136">
        <v>33499948</v>
      </c>
      <c r="S262" s="136">
        <v>33499948</v>
      </c>
      <c r="T262" s="136">
        <v>33499948</v>
      </c>
      <c r="U262" s="136">
        <v>33499948</v>
      </c>
      <c r="V262" s="136">
        <v>33499948</v>
      </c>
      <c r="W262" s="136">
        <v>33499948</v>
      </c>
      <c r="X262" s="136">
        <v>33499948</v>
      </c>
      <c r="Y262" s="136">
        <v>33499948</v>
      </c>
      <c r="Z262" s="136">
        <v>33499948</v>
      </c>
      <c r="AA262" s="136">
        <v>33499948</v>
      </c>
      <c r="AB262" s="136">
        <v>33499948</v>
      </c>
      <c r="AC262" s="136">
        <v>33499948</v>
      </c>
      <c r="AD262" s="136">
        <v>33499948</v>
      </c>
      <c r="AE262" s="144">
        <v>5999992</v>
      </c>
      <c r="AF262" s="366">
        <v>671998961</v>
      </c>
    </row>
    <row r="263" spans="1:33" s="123" customFormat="1" ht="38.25" customHeight="1" x14ac:dyDescent="0.25">
      <c r="A263" s="504"/>
      <c r="B263" s="501"/>
      <c r="C263" s="501"/>
      <c r="D263" s="501"/>
      <c r="E263" s="502"/>
      <c r="F263" s="201" t="s">
        <v>393</v>
      </c>
      <c r="G263" s="367">
        <f t="shared" ref="G263:AF263" si="94">G264-G262</f>
        <v>0</v>
      </c>
      <c r="H263" s="140">
        <f t="shared" si="94"/>
        <v>0</v>
      </c>
      <c r="I263" s="137">
        <f t="shared" si="94"/>
        <v>0</v>
      </c>
      <c r="J263" s="137">
        <f t="shared" si="94"/>
        <v>0</v>
      </c>
      <c r="K263" s="137">
        <f t="shared" si="94"/>
        <v>0</v>
      </c>
      <c r="L263" s="137">
        <f t="shared" si="94"/>
        <v>0</v>
      </c>
      <c r="M263" s="137">
        <f t="shared" si="94"/>
        <v>0</v>
      </c>
      <c r="N263" s="137">
        <f t="shared" si="94"/>
        <v>0</v>
      </c>
      <c r="O263" s="137">
        <f t="shared" si="94"/>
        <v>0</v>
      </c>
      <c r="P263" s="137">
        <f t="shared" si="94"/>
        <v>0</v>
      </c>
      <c r="Q263" s="137">
        <f t="shared" si="94"/>
        <v>0</v>
      </c>
      <c r="R263" s="137">
        <f t="shared" si="94"/>
        <v>0</v>
      </c>
      <c r="S263" s="137">
        <f t="shared" si="94"/>
        <v>0</v>
      </c>
      <c r="T263" s="137">
        <f t="shared" si="94"/>
        <v>0</v>
      </c>
      <c r="U263" s="137">
        <f t="shared" si="94"/>
        <v>0</v>
      </c>
      <c r="V263" s="137">
        <f t="shared" si="94"/>
        <v>0</v>
      </c>
      <c r="W263" s="137">
        <f t="shared" si="94"/>
        <v>0</v>
      </c>
      <c r="X263" s="137">
        <f t="shared" si="94"/>
        <v>0</v>
      </c>
      <c r="Y263" s="137">
        <f t="shared" si="94"/>
        <v>0</v>
      </c>
      <c r="Z263" s="137">
        <f t="shared" si="94"/>
        <v>0</v>
      </c>
      <c r="AA263" s="137">
        <f t="shared" si="94"/>
        <v>0</v>
      </c>
      <c r="AB263" s="137">
        <f t="shared" si="94"/>
        <v>0</v>
      </c>
      <c r="AC263" s="137">
        <f t="shared" si="94"/>
        <v>0</v>
      </c>
      <c r="AD263" s="145">
        <f t="shared" si="94"/>
        <v>0</v>
      </c>
      <c r="AE263" s="145">
        <f t="shared" si="94"/>
        <v>0</v>
      </c>
      <c r="AF263" s="367">
        <f t="shared" si="94"/>
        <v>0</v>
      </c>
    </row>
    <row r="264" spans="1:33" s="22" customFormat="1" ht="38.25" customHeight="1" x14ac:dyDescent="0.25">
      <c r="A264" s="505"/>
      <c r="B264" s="501"/>
      <c r="C264" s="501"/>
      <c r="D264" s="501"/>
      <c r="E264" s="502"/>
      <c r="F264" s="199" t="s">
        <v>394</v>
      </c>
      <c r="G264" s="368">
        <f>'Załącznik Nr 2 - tekst jednolit'!F100</f>
        <v>675100361</v>
      </c>
      <c r="H264" s="141">
        <f>'Załącznik Nr 2 - tekst jednolit'!G100</f>
        <v>928040</v>
      </c>
      <c r="I264" s="240">
        <f>'Załącznik Nr 2 - tekst jednolit'!H100</f>
        <v>928040</v>
      </c>
      <c r="J264" s="240">
        <f>'Załącznik Nr 2 - tekst jednolit'!I100</f>
        <v>928040</v>
      </c>
      <c r="K264" s="240">
        <f>'Załącznik Nr 2 - tekst jednolit'!J100</f>
        <v>28427997</v>
      </c>
      <c r="L264" s="240">
        <f>'Załącznik Nr 2 - tekst jednolit'!K100</f>
        <v>33606958</v>
      </c>
      <c r="M264" s="240">
        <f>'Załącznik Nr 2 - tekst jednolit'!L100</f>
        <v>33499948</v>
      </c>
      <c r="N264" s="240">
        <f>'Załącznik Nr 2 - tekst jednolit'!M100</f>
        <v>33499948</v>
      </c>
      <c r="O264" s="240">
        <f>'Załącznik Nr 2 - tekst jednolit'!N100</f>
        <v>33499948</v>
      </c>
      <c r="P264" s="240">
        <f>'Załącznik Nr 2 - tekst jednolit'!O100</f>
        <v>33499948</v>
      </c>
      <c r="Q264" s="240">
        <f>'Załącznik Nr 2 - tekst jednolit'!P100</f>
        <v>33499948</v>
      </c>
      <c r="R264" s="240">
        <f>'Załącznik Nr 2 - tekst jednolit'!Q100</f>
        <v>33499948</v>
      </c>
      <c r="S264" s="240">
        <f>'Załącznik Nr 2 - tekst jednolit'!R100</f>
        <v>33499948</v>
      </c>
      <c r="T264" s="240">
        <f>'Załącznik Nr 2 - tekst jednolit'!S100</f>
        <v>33499948</v>
      </c>
      <c r="U264" s="240">
        <f>'Załącznik Nr 2 - tekst jednolit'!T100</f>
        <v>33499948</v>
      </c>
      <c r="V264" s="240">
        <f>'Załącznik Nr 2 - tekst jednolit'!U100</f>
        <v>33499948</v>
      </c>
      <c r="W264" s="240">
        <f>'Załącznik Nr 2 - tekst jednolit'!V100</f>
        <v>33499948</v>
      </c>
      <c r="X264" s="240">
        <f>'Załącznik Nr 2 - tekst jednolit'!W100</f>
        <v>33499948</v>
      </c>
      <c r="Y264" s="240">
        <f>'Załącznik Nr 2 - tekst jednolit'!X100</f>
        <v>33499948</v>
      </c>
      <c r="Z264" s="240">
        <f>'Załącznik Nr 2 - tekst jednolit'!Y100</f>
        <v>33499948</v>
      </c>
      <c r="AA264" s="240">
        <f>'Załącznik Nr 2 - tekst jednolit'!Z100</f>
        <v>33499948</v>
      </c>
      <c r="AB264" s="240">
        <f>'Załącznik Nr 2 - tekst jednolit'!AA100</f>
        <v>33499948</v>
      </c>
      <c r="AC264" s="240">
        <f>'Załącznik Nr 2 - tekst jednolit'!AB100</f>
        <v>33499948</v>
      </c>
      <c r="AD264" s="240">
        <f>'Załącznik Nr 2 - tekst jednolit'!AC100</f>
        <v>33499948</v>
      </c>
      <c r="AE264" s="380">
        <f>'Załącznik Nr 2 - tekst jednolit'!AD100</f>
        <v>5999992</v>
      </c>
      <c r="AF264" s="368">
        <f>'Załącznik Nr 2 - tekst jednolit'!AE100</f>
        <v>671998961</v>
      </c>
    </row>
    <row r="265" spans="1:33" s="128" customFormat="1" ht="45" customHeight="1" x14ac:dyDescent="0.3">
      <c r="A265" s="440"/>
      <c r="B265" s="451"/>
      <c r="C265" s="443"/>
      <c r="D265" s="462"/>
      <c r="E265" s="446"/>
      <c r="F265" s="200" t="s">
        <v>392</v>
      </c>
      <c r="G265" s="370"/>
      <c r="H265" s="143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46"/>
      <c r="AF265" s="383"/>
    </row>
    <row r="266" spans="1:33" s="128" customFormat="1" ht="45" customHeight="1" x14ac:dyDescent="0.3">
      <c r="A266" s="441"/>
      <c r="B266" s="449"/>
      <c r="C266" s="444"/>
      <c r="D266" s="463"/>
      <c r="E266" s="447"/>
      <c r="F266" s="201" t="s">
        <v>393</v>
      </c>
      <c r="G266" s="367">
        <f>G267-G265</f>
        <v>0</v>
      </c>
      <c r="H266" s="140">
        <f t="shared" ref="H266:AF266" si="95">H267-H265</f>
        <v>0</v>
      </c>
      <c r="I266" s="137">
        <f t="shared" si="95"/>
        <v>0</v>
      </c>
      <c r="J266" s="137">
        <f t="shared" si="95"/>
        <v>0</v>
      </c>
      <c r="K266" s="137">
        <f t="shared" si="95"/>
        <v>0</v>
      </c>
      <c r="L266" s="137">
        <f t="shared" si="95"/>
        <v>0</v>
      </c>
      <c r="M266" s="137">
        <f t="shared" si="95"/>
        <v>0</v>
      </c>
      <c r="N266" s="137">
        <f t="shared" si="95"/>
        <v>0</v>
      </c>
      <c r="O266" s="137">
        <f t="shared" si="95"/>
        <v>0</v>
      </c>
      <c r="P266" s="137">
        <f t="shared" si="95"/>
        <v>0</v>
      </c>
      <c r="Q266" s="137">
        <f t="shared" si="95"/>
        <v>0</v>
      </c>
      <c r="R266" s="137">
        <f t="shared" si="95"/>
        <v>0</v>
      </c>
      <c r="S266" s="137">
        <f t="shared" si="95"/>
        <v>0</v>
      </c>
      <c r="T266" s="137">
        <f t="shared" si="95"/>
        <v>0</v>
      </c>
      <c r="U266" s="137">
        <f t="shared" si="95"/>
        <v>0</v>
      </c>
      <c r="V266" s="137">
        <f t="shared" si="95"/>
        <v>0</v>
      </c>
      <c r="W266" s="137">
        <f t="shared" si="95"/>
        <v>0</v>
      </c>
      <c r="X266" s="137">
        <f t="shared" si="95"/>
        <v>0</v>
      </c>
      <c r="Y266" s="137">
        <f t="shared" si="95"/>
        <v>0</v>
      </c>
      <c r="Z266" s="137">
        <f t="shared" si="95"/>
        <v>0</v>
      </c>
      <c r="AA266" s="137">
        <f t="shared" si="95"/>
        <v>0</v>
      </c>
      <c r="AB266" s="137">
        <f t="shared" si="95"/>
        <v>0</v>
      </c>
      <c r="AC266" s="137">
        <f t="shared" si="95"/>
        <v>0</v>
      </c>
      <c r="AD266" s="137">
        <f t="shared" si="95"/>
        <v>0</v>
      </c>
      <c r="AE266" s="145">
        <f t="shared" si="95"/>
        <v>0</v>
      </c>
      <c r="AF266" s="367">
        <f t="shared" si="95"/>
        <v>0</v>
      </c>
    </row>
    <row r="267" spans="1:33" s="128" customFormat="1" ht="45" customHeight="1" x14ac:dyDescent="0.3">
      <c r="A267" s="442"/>
      <c r="B267" s="450"/>
      <c r="C267" s="445"/>
      <c r="D267" s="464"/>
      <c r="E267" s="448"/>
      <c r="F267" s="199" t="s">
        <v>394</v>
      </c>
      <c r="G267" s="371"/>
      <c r="H267" s="142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8"/>
      <c r="AC267" s="138"/>
      <c r="AD267" s="138"/>
      <c r="AE267" s="244"/>
      <c r="AF267" s="371"/>
    </row>
    <row r="268" spans="1:33" s="128" customFormat="1" ht="37.5" customHeight="1" x14ac:dyDescent="0.3">
      <c r="A268" s="151"/>
      <c r="B268" s="129"/>
      <c r="C268" s="130"/>
      <c r="D268" s="130"/>
      <c r="E268" s="130"/>
      <c r="F268" s="199"/>
      <c r="G268" s="366" t="b">
        <f>EXACT(G270,G274+G480)</f>
        <v>1</v>
      </c>
      <c r="H268" s="360" t="b">
        <f t="shared" ref="H268:AF268" si="96">EXACT(H270,H274+H480)</f>
        <v>1</v>
      </c>
      <c r="I268" s="136" t="b">
        <f t="shared" si="96"/>
        <v>1</v>
      </c>
      <c r="J268" s="136" t="b">
        <f t="shared" si="96"/>
        <v>1</v>
      </c>
      <c r="K268" s="136" t="b">
        <f t="shared" si="96"/>
        <v>1</v>
      </c>
      <c r="L268" s="136" t="b">
        <f t="shared" si="96"/>
        <v>1</v>
      </c>
      <c r="M268" s="136" t="b">
        <f t="shared" si="96"/>
        <v>1</v>
      </c>
      <c r="N268" s="136" t="b">
        <f t="shared" si="96"/>
        <v>1</v>
      </c>
      <c r="O268" s="136" t="b">
        <f t="shared" si="96"/>
        <v>1</v>
      </c>
      <c r="P268" s="136" t="b">
        <f t="shared" si="96"/>
        <v>1</v>
      </c>
      <c r="Q268" s="136" t="b">
        <f t="shared" si="96"/>
        <v>1</v>
      </c>
      <c r="R268" s="136" t="b">
        <f t="shared" si="96"/>
        <v>1</v>
      </c>
      <c r="S268" s="136" t="b">
        <f t="shared" si="96"/>
        <v>1</v>
      </c>
      <c r="T268" s="136" t="b">
        <f t="shared" si="96"/>
        <v>1</v>
      </c>
      <c r="U268" s="136" t="b">
        <f t="shared" si="96"/>
        <v>1</v>
      </c>
      <c r="V268" s="136" t="b">
        <f t="shared" si="96"/>
        <v>1</v>
      </c>
      <c r="W268" s="136" t="b">
        <f t="shared" si="96"/>
        <v>1</v>
      </c>
      <c r="X268" s="136" t="b">
        <f t="shared" si="96"/>
        <v>1</v>
      </c>
      <c r="Y268" s="136" t="b">
        <f t="shared" si="96"/>
        <v>1</v>
      </c>
      <c r="Z268" s="136" t="b">
        <f t="shared" si="96"/>
        <v>1</v>
      </c>
      <c r="AA268" s="136" t="b">
        <f t="shared" si="96"/>
        <v>1</v>
      </c>
      <c r="AB268" s="136" t="b">
        <f t="shared" si="96"/>
        <v>1</v>
      </c>
      <c r="AC268" s="136" t="b">
        <f t="shared" si="96"/>
        <v>1</v>
      </c>
      <c r="AD268" s="144" t="b">
        <f t="shared" si="96"/>
        <v>1</v>
      </c>
      <c r="AE268" s="144" t="b">
        <f t="shared" si="96"/>
        <v>1</v>
      </c>
      <c r="AF268" s="366" t="b">
        <f t="shared" si="96"/>
        <v>1</v>
      </c>
    </row>
    <row r="269" spans="1:33" s="22" customFormat="1" ht="37.5" customHeight="1" x14ac:dyDescent="0.25">
      <c r="A269" s="503" t="s">
        <v>45</v>
      </c>
      <c r="B269" s="538" t="s">
        <v>46</v>
      </c>
      <c r="C269" s="539"/>
      <c r="D269" s="539"/>
      <c r="E269" s="539"/>
      <c r="F269" s="200" t="s">
        <v>392</v>
      </c>
      <c r="G269" s="366">
        <v>38285236726</v>
      </c>
      <c r="H269" s="360">
        <v>2975626443</v>
      </c>
      <c r="I269" s="136">
        <v>3341651363</v>
      </c>
      <c r="J269" s="136">
        <v>3203990309</v>
      </c>
      <c r="K269" s="136">
        <v>3034347567</v>
      </c>
      <c r="L269" s="136">
        <v>1360675861</v>
      </c>
      <c r="M269" s="136">
        <v>908166985</v>
      </c>
      <c r="N269" s="136">
        <v>1084682213</v>
      </c>
      <c r="O269" s="136">
        <v>1038750720</v>
      </c>
      <c r="P269" s="136">
        <v>1091664819</v>
      </c>
      <c r="Q269" s="136">
        <v>1151259991</v>
      </c>
      <c r="R269" s="136">
        <v>1164180520</v>
      </c>
      <c r="S269" s="136">
        <v>1150995385</v>
      </c>
      <c r="T269" s="136">
        <v>898230302</v>
      </c>
      <c r="U269" s="136">
        <v>952106670</v>
      </c>
      <c r="V269" s="136">
        <v>346680395</v>
      </c>
      <c r="W269" s="136">
        <v>124812000</v>
      </c>
      <c r="X269" s="136">
        <v>123924600</v>
      </c>
      <c r="Y269" s="136">
        <v>122997700</v>
      </c>
      <c r="Z269" s="136">
        <v>122216900</v>
      </c>
      <c r="AA269" s="136">
        <v>121372000</v>
      </c>
      <c r="AB269" s="136">
        <v>120407100</v>
      </c>
      <c r="AC269" s="136">
        <v>106904400</v>
      </c>
      <c r="AD269" s="136">
        <v>185309700</v>
      </c>
      <c r="AE269" s="144">
        <v>154150600</v>
      </c>
      <c r="AF269" s="366">
        <v>7417404921</v>
      </c>
    </row>
    <row r="270" spans="1:33" s="123" customFormat="1" ht="37.5" customHeight="1" x14ac:dyDescent="0.25">
      <c r="A270" s="504"/>
      <c r="B270" s="540"/>
      <c r="C270" s="541"/>
      <c r="D270" s="541"/>
      <c r="E270" s="541"/>
      <c r="F270" s="201" t="s">
        <v>393</v>
      </c>
      <c r="G270" s="367">
        <f>G271-G269</f>
        <v>0</v>
      </c>
      <c r="H270" s="140">
        <f t="shared" ref="H270:AF270" si="97">H271-H269</f>
        <v>0</v>
      </c>
      <c r="I270" s="137">
        <f t="shared" si="97"/>
        <v>0</v>
      </c>
      <c r="J270" s="137">
        <f t="shared" si="97"/>
        <v>0</v>
      </c>
      <c r="K270" s="137">
        <f t="shared" si="97"/>
        <v>0</v>
      </c>
      <c r="L270" s="137">
        <f t="shared" si="97"/>
        <v>0</v>
      </c>
      <c r="M270" s="137">
        <f t="shared" si="97"/>
        <v>0</v>
      </c>
      <c r="N270" s="137">
        <f t="shared" si="97"/>
        <v>0</v>
      </c>
      <c r="O270" s="137">
        <f t="shared" si="97"/>
        <v>0</v>
      </c>
      <c r="P270" s="137">
        <f t="shared" si="97"/>
        <v>0</v>
      </c>
      <c r="Q270" s="137">
        <f t="shared" si="97"/>
        <v>0</v>
      </c>
      <c r="R270" s="137">
        <f t="shared" si="97"/>
        <v>0</v>
      </c>
      <c r="S270" s="137">
        <f t="shared" si="97"/>
        <v>0</v>
      </c>
      <c r="T270" s="137">
        <f t="shared" si="97"/>
        <v>0</v>
      </c>
      <c r="U270" s="137">
        <f t="shared" si="97"/>
        <v>0</v>
      </c>
      <c r="V270" s="137">
        <f t="shared" si="97"/>
        <v>0</v>
      </c>
      <c r="W270" s="137">
        <f t="shared" si="97"/>
        <v>0</v>
      </c>
      <c r="X270" s="137">
        <f t="shared" si="97"/>
        <v>0</v>
      </c>
      <c r="Y270" s="137">
        <f t="shared" si="97"/>
        <v>0</v>
      </c>
      <c r="Z270" s="137">
        <f t="shared" si="97"/>
        <v>0</v>
      </c>
      <c r="AA270" s="137">
        <f t="shared" si="97"/>
        <v>0</v>
      </c>
      <c r="AB270" s="137">
        <f t="shared" si="97"/>
        <v>0</v>
      </c>
      <c r="AC270" s="137">
        <f t="shared" si="97"/>
        <v>0</v>
      </c>
      <c r="AD270" s="145">
        <f t="shared" si="97"/>
        <v>0</v>
      </c>
      <c r="AE270" s="145">
        <f t="shared" si="97"/>
        <v>0</v>
      </c>
      <c r="AF270" s="367">
        <f t="shared" si="97"/>
        <v>0</v>
      </c>
    </row>
    <row r="271" spans="1:33" s="22" customFormat="1" ht="37.5" customHeight="1" x14ac:dyDescent="0.25">
      <c r="A271" s="505"/>
      <c r="B271" s="542"/>
      <c r="C271" s="543"/>
      <c r="D271" s="543"/>
      <c r="E271" s="543"/>
      <c r="F271" s="199" t="s">
        <v>394</v>
      </c>
      <c r="G271" s="368">
        <f>'Załącznik Nr 2 - tekst jednolit'!F103</f>
        <v>38285236726</v>
      </c>
      <c r="H271" s="141">
        <f>'Załącznik Nr 2 - tekst jednolit'!G103</f>
        <v>2975626443</v>
      </c>
      <c r="I271" s="141">
        <f>'Załącznik Nr 2 - tekst jednolit'!H103</f>
        <v>3341651363</v>
      </c>
      <c r="J271" s="141">
        <f>'Załącznik Nr 2 - tekst jednolit'!I103</f>
        <v>3203990309</v>
      </c>
      <c r="K271" s="141">
        <f>'Załącznik Nr 2 - tekst jednolit'!J103</f>
        <v>3034347567</v>
      </c>
      <c r="L271" s="141">
        <f>'Załącznik Nr 2 - tekst jednolit'!K103</f>
        <v>1360675861</v>
      </c>
      <c r="M271" s="141">
        <f>'Załącznik Nr 2 - tekst jednolit'!L103</f>
        <v>908166985</v>
      </c>
      <c r="N271" s="141">
        <f>'Załącznik Nr 2 - tekst jednolit'!M103</f>
        <v>1084682213</v>
      </c>
      <c r="O271" s="141">
        <f>'Załącznik Nr 2 - tekst jednolit'!N103</f>
        <v>1038750720</v>
      </c>
      <c r="P271" s="141">
        <f>'Załącznik Nr 2 - tekst jednolit'!O103</f>
        <v>1091664819</v>
      </c>
      <c r="Q271" s="141">
        <f>'Załącznik Nr 2 - tekst jednolit'!P103</f>
        <v>1151259991</v>
      </c>
      <c r="R271" s="141">
        <f>'Załącznik Nr 2 - tekst jednolit'!Q103</f>
        <v>1164180520</v>
      </c>
      <c r="S271" s="141">
        <f>'Załącznik Nr 2 - tekst jednolit'!R103</f>
        <v>1150995385</v>
      </c>
      <c r="T271" s="141">
        <f>'Załącznik Nr 2 - tekst jednolit'!S103</f>
        <v>898230302</v>
      </c>
      <c r="U271" s="141">
        <f>'Załącznik Nr 2 - tekst jednolit'!T103</f>
        <v>952106670</v>
      </c>
      <c r="V271" s="141">
        <f>'Załącznik Nr 2 - tekst jednolit'!U103</f>
        <v>346680395</v>
      </c>
      <c r="W271" s="141">
        <f>'Załącznik Nr 2 - tekst jednolit'!V103</f>
        <v>124812000</v>
      </c>
      <c r="X271" s="141">
        <f>'Załącznik Nr 2 - tekst jednolit'!W103</f>
        <v>123924600</v>
      </c>
      <c r="Y271" s="141">
        <f>'Załącznik Nr 2 - tekst jednolit'!X103</f>
        <v>122997700</v>
      </c>
      <c r="Z271" s="141">
        <f>'Załącznik Nr 2 - tekst jednolit'!Y103</f>
        <v>122216900</v>
      </c>
      <c r="AA271" s="141">
        <f>'Załącznik Nr 2 - tekst jednolit'!Z103</f>
        <v>121372000</v>
      </c>
      <c r="AB271" s="141">
        <f>'Załącznik Nr 2 - tekst jednolit'!AA103</f>
        <v>120407100</v>
      </c>
      <c r="AC271" s="141">
        <f>'Załącznik Nr 2 - tekst jednolit'!AB103</f>
        <v>106904400</v>
      </c>
      <c r="AD271" s="141">
        <f>'Załącznik Nr 2 - tekst jednolit'!AC103</f>
        <v>185309700</v>
      </c>
      <c r="AE271" s="243">
        <f>'Załącznik Nr 2 - tekst jednolit'!AD103</f>
        <v>154150600</v>
      </c>
      <c r="AF271" s="368">
        <f>'Załącznik Nr 2 - tekst jednolit'!AE103</f>
        <v>7417404921</v>
      </c>
    </row>
    <row r="272" spans="1:33" s="22" customFormat="1" ht="37.5" customHeight="1" x14ac:dyDescent="0.25">
      <c r="A272" s="313"/>
      <c r="B272" s="314"/>
      <c r="C272" s="222"/>
      <c r="D272" s="315"/>
      <c r="E272" s="315"/>
      <c r="F272" s="199"/>
      <c r="G272" s="366" t="b">
        <f>EXACT(G274,G286+G475+G343+G328+G340+G319+G322+G301+G316+G295+G298+G310+G304+G325+G277+G292+G313+G346+G367+G388+G349+G352+G370+G334+G337+G382+G385+G373+G376+G289+G355+G358+G361+G364+G307+G379+G391+G460+G469+G280+G283+G463+G466+G472+G331+G451+G454+G457+G394+G406+G409+G397+G400+G403+G424+G421+G418+G415+G412+G427+G430+G445+G448+G433+G436+G439+G442)</f>
        <v>1</v>
      </c>
      <c r="H272" s="360" t="b">
        <f t="shared" ref="H272:AE272" si="98">EXACT(H274,H286+H475+H343+H328+H340+H319+H322+H301+H316+H295+H298+H310+H304+H325+H277+H292+H313+H346+H367+H388+H349+H352+H370+H334+H337+H382+H385+H373+H376+H289+H355+H358+H361+H364+H307+H379+H391+H460+H469+H280+H283+H463+H466+H472+H331+H451+H454+H457+H394+H406+H409+H397+H400+H403+H424+H421+H418+H415+H412+H427+H430+H445+H448+H433+H436+H439+H442)</f>
        <v>1</v>
      </c>
      <c r="I272" s="136" t="b">
        <f t="shared" si="98"/>
        <v>1</v>
      </c>
      <c r="J272" s="136" t="b">
        <f t="shared" si="98"/>
        <v>1</v>
      </c>
      <c r="K272" s="136" t="b">
        <f t="shared" si="98"/>
        <v>1</v>
      </c>
      <c r="L272" s="136" t="b">
        <f t="shared" si="98"/>
        <v>1</v>
      </c>
      <c r="M272" s="136" t="b">
        <f t="shared" si="98"/>
        <v>1</v>
      </c>
      <c r="N272" s="136" t="b">
        <f t="shared" si="98"/>
        <v>1</v>
      </c>
      <c r="O272" s="136" t="b">
        <f t="shared" si="98"/>
        <v>1</v>
      </c>
      <c r="P272" s="136" t="b">
        <f t="shared" si="98"/>
        <v>1</v>
      </c>
      <c r="Q272" s="136" t="b">
        <f t="shared" si="98"/>
        <v>1</v>
      </c>
      <c r="R272" s="136" t="b">
        <f t="shared" si="98"/>
        <v>1</v>
      </c>
      <c r="S272" s="136" t="b">
        <f t="shared" si="98"/>
        <v>1</v>
      </c>
      <c r="T272" s="136" t="b">
        <f t="shared" si="98"/>
        <v>1</v>
      </c>
      <c r="U272" s="136" t="b">
        <f t="shared" si="98"/>
        <v>1</v>
      </c>
      <c r="V272" s="136" t="b">
        <f t="shared" si="98"/>
        <v>1</v>
      </c>
      <c r="W272" s="136" t="b">
        <f t="shared" si="98"/>
        <v>1</v>
      </c>
      <c r="X272" s="136" t="b">
        <f t="shared" si="98"/>
        <v>1</v>
      </c>
      <c r="Y272" s="136" t="b">
        <f t="shared" si="98"/>
        <v>1</v>
      </c>
      <c r="Z272" s="136" t="b">
        <f t="shared" si="98"/>
        <v>1</v>
      </c>
      <c r="AA272" s="136" t="b">
        <f t="shared" si="98"/>
        <v>1</v>
      </c>
      <c r="AB272" s="136" t="b">
        <f t="shared" si="98"/>
        <v>1</v>
      </c>
      <c r="AC272" s="136" t="b">
        <f t="shared" si="98"/>
        <v>1</v>
      </c>
      <c r="AD272" s="136" t="b">
        <f t="shared" si="98"/>
        <v>1</v>
      </c>
      <c r="AE272" s="144" t="b">
        <f t="shared" si="98"/>
        <v>1</v>
      </c>
      <c r="AF272" s="366" t="b">
        <f>EXACT(AF274,AF286+AF475+AF343+AF328+AF340+AF319+AF322+AF301+AF316+AF295+AF298+AF310+AF304+AF325+AF277+AF292+AF313+AF346+AF367+AF388+AF349+AF352+AF370+AF334+AF337+AF382+AF385+AF373+AF376+AF289+AF355+AF358+AF361+AF364+AF307+AF379+AF391+AF460+AF469+AF280+AF283+AF463+AF466+AF472+AF331+AF451+AF454+AF457+AF394+AF406+AF409+AF397+AF400+AF403+AF424+AF421+AF418+AF415+AF412+AF427+AF430+AF445+AF448+AF433+AF436+AF439+AF442)</f>
        <v>1</v>
      </c>
    </row>
    <row r="273" spans="1:33" s="123" customFormat="1" ht="38.25" customHeight="1" x14ac:dyDescent="0.25">
      <c r="A273" s="503" t="s">
        <v>47</v>
      </c>
      <c r="B273" s="544" t="s">
        <v>11</v>
      </c>
      <c r="C273" s="545"/>
      <c r="D273" s="545"/>
      <c r="E273" s="545"/>
      <c r="F273" s="200" t="s">
        <v>392</v>
      </c>
      <c r="G273" s="366">
        <v>32631612139</v>
      </c>
      <c r="H273" s="360">
        <v>2336102879</v>
      </c>
      <c r="I273" s="136">
        <v>2757160901</v>
      </c>
      <c r="J273" s="136">
        <v>2733882035</v>
      </c>
      <c r="K273" s="136">
        <v>2721060462</v>
      </c>
      <c r="L273" s="136">
        <v>1131035397</v>
      </c>
      <c r="M273" s="136">
        <v>850039070</v>
      </c>
      <c r="N273" s="136">
        <v>855977893</v>
      </c>
      <c r="O273" s="136">
        <v>891430728</v>
      </c>
      <c r="P273" s="136">
        <v>929311859</v>
      </c>
      <c r="Q273" s="136">
        <v>970259991</v>
      </c>
      <c r="R273" s="136">
        <v>1014180520</v>
      </c>
      <c r="S273" s="136">
        <v>1060995385</v>
      </c>
      <c r="T273" s="136">
        <v>808230302</v>
      </c>
      <c r="U273" s="136">
        <v>862106670</v>
      </c>
      <c r="V273" s="136">
        <v>256680395</v>
      </c>
      <c r="W273" s="136">
        <v>34812000</v>
      </c>
      <c r="X273" s="136">
        <v>33924600</v>
      </c>
      <c r="Y273" s="136">
        <v>32997700</v>
      </c>
      <c r="Z273" s="136">
        <v>32216900</v>
      </c>
      <c r="AA273" s="136">
        <v>31372000</v>
      </c>
      <c r="AB273" s="136">
        <v>30407100</v>
      </c>
      <c r="AC273" s="136">
        <v>16904400</v>
      </c>
      <c r="AD273" s="136">
        <v>15309700</v>
      </c>
      <c r="AE273" s="144">
        <v>4150600</v>
      </c>
      <c r="AF273" s="366">
        <v>5982298135</v>
      </c>
    </row>
    <row r="274" spans="1:33" s="123" customFormat="1" ht="38.25" customHeight="1" x14ac:dyDescent="0.25">
      <c r="A274" s="504"/>
      <c r="B274" s="546"/>
      <c r="C274" s="547"/>
      <c r="D274" s="547"/>
      <c r="E274" s="547"/>
      <c r="F274" s="201" t="s">
        <v>393</v>
      </c>
      <c r="G274" s="367">
        <f t="shared" ref="G274:AF274" si="99">G275-G273</f>
        <v>0</v>
      </c>
      <c r="H274" s="140">
        <f t="shared" si="99"/>
        <v>0</v>
      </c>
      <c r="I274" s="137">
        <f t="shared" si="99"/>
        <v>0</v>
      </c>
      <c r="J274" s="137">
        <f t="shared" si="99"/>
        <v>0</v>
      </c>
      <c r="K274" s="137">
        <f t="shared" si="99"/>
        <v>0</v>
      </c>
      <c r="L274" s="137">
        <f t="shared" si="99"/>
        <v>0</v>
      </c>
      <c r="M274" s="137">
        <f t="shared" si="99"/>
        <v>0</v>
      </c>
      <c r="N274" s="137">
        <f t="shared" si="99"/>
        <v>0</v>
      </c>
      <c r="O274" s="137">
        <f t="shared" si="99"/>
        <v>0</v>
      </c>
      <c r="P274" s="137">
        <f t="shared" si="99"/>
        <v>0</v>
      </c>
      <c r="Q274" s="137">
        <f t="shared" si="99"/>
        <v>0</v>
      </c>
      <c r="R274" s="137">
        <f t="shared" si="99"/>
        <v>0</v>
      </c>
      <c r="S274" s="137">
        <f t="shared" si="99"/>
        <v>0</v>
      </c>
      <c r="T274" s="137">
        <f t="shared" si="99"/>
        <v>0</v>
      </c>
      <c r="U274" s="137">
        <f t="shared" si="99"/>
        <v>0</v>
      </c>
      <c r="V274" s="137">
        <f t="shared" si="99"/>
        <v>0</v>
      </c>
      <c r="W274" s="137">
        <f t="shared" si="99"/>
        <v>0</v>
      </c>
      <c r="X274" s="137">
        <f t="shared" si="99"/>
        <v>0</v>
      </c>
      <c r="Y274" s="137">
        <f t="shared" si="99"/>
        <v>0</v>
      </c>
      <c r="Z274" s="137">
        <f t="shared" si="99"/>
        <v>0</v>
      </c>
      <c r="AA274" s="137">
        <f t="shared" si="99"/>
        <v>0</v>
      </c>
      <c r="AB274" s="137">
        <f t="shared" si="99"/>
        <v>0</v>
      </c>
      <c r="AC274" s="137">
        <f t="shared" si="99"/>
        <v>0</v>
      </c>
      <c r="AD274" s="145">
        <f t="shared" si="99"/>
        <v>0</v>
      </c>
      <c r="AE274" s="145">
        <f t="shared" si="99"/>
        <v>0</v>
      </c>
      <c r="AF274" s="367">
        <f t="shared" si="99"/>
        <v>0</v>
      </c>
    </row>
    <row r="275" spans="1:33" s="22" customFormat="1" ht="38.25" customHeight="1" x14ac:dyDescent="0.25">
      <c r="A275" s="505"/>
      <c r="B275" s="548"/>
      <c r="C275" s="549"/>
      <c r="D275" s="549"/>
      <c r="E275" s="549"/>
      <c r="F275" s="199" t="s">
        <v>394</v>
      </c>
      <c r="G275" s="368">
        <f>'Załącznik Nr 2 - tekst jednolit'!F104</f>
        <v>32631612139</v>
      </c>
      <c r="H275" s="141">
        <f>'Załącznik Nr 2 - tekst jednolit'!G104</f>
        <v>2336102879</v>
      </c>
      <c r="I275" s="141">
        <f>'Załącznik Nr 2 - tekst jednolit'!H104</f>
        <v>2757160901</v>
      </c>
      <c r="J275" s="141">
        <f>'Załącznik Nr 2 - tekst jednolit'!I104</f>
        <v>2733882035</v>
      </c>
      <c r="K275" s="141">
        <f>'Załącznik Nr 2 - tekst jednolit'!J104</f>
        <v>2721060462</v>
      </c>
      <c r="L275" s="141">
        <f>'Załącznik Nr 2 - tekst jednolit'!K104</f>
        <v>1131035397</v>
      </c>
      <c r="M275" s="141">
        <f>'Załącznik Nr 2 - tekst jednolit'!L104</f>
        <v>850039070</v>
      </c>
      <c r="N275" s="141">
        <f>'Załącznik Nr 2 - tekst jednolit'!M104</f>
        <v>855977893</v>
      </c>
      <c r="O275" s="141">
        <f>'Załącznik Nr 2 - tekst jednolit'!N104</f>
        <v>891430728</v>
      </c>
      <c r="P275" s="141">
        <f>'Załącznik Nr 2 - tekst jednolit'!O104</f>
        <v>929311859</v>
      </c>
      <c r="Q275" s="141">
        <f>'Załącznik Nr 2 - tekst jednolit'!P104</f>
        <v>970259991</v>
      </c>
      <c r="R275" s="141">
        <f>'Załącznik Nr 2 - tekst jednolit'!Q104</f>
        <v>1014180520</v>
      </c>
      <c r="S275" s="141">
        <f>'Załącznik Nr 2 - tekst jednolit'!R104</f>
        <v>1060995385</v>
      </c>
      <c r="T275" s="141">
        <f>'Załącznik Nr 2 - tekst jednolit'!S104</f>
        <v>808230302</v>
      </c>
      <c r="U275" s="141">
        <f>'Załącznik Nr 2 - tekst jednolit'!T104</f>
        <v>862106670</v>
      </c>
      <c r="V275" s="141">
        <f>'Załącznik Nr 2 - tekst jednolit'!U104</f>
        <v>256680395</v>
      </c>
      <c r="W275" s="141">
        <f>'Załącznik Nr 2 - tekst jednolit'!V104</f>
        <v>34812000</v>
      </c>
      <c r="X275" s="141">
        <f>'Załącznik Nr 2 - tekst jednolit'!W104</f>
        <v>33924600</v>
      </c>
      <c r="Y275" s="141">
        <f>'Załącznik Nr 2 - tekst jednolit'!X104</f>
        <v>32997700</v>
      </c>
      <c r="Z275" s="141">
        <f>'Załącznik Nr 2 - tekst jednolit'!Y104</f>
        <v>32216900</v>
      </c>
      <c r="AA275" s="141">
        <f>'Załącznik Nr 2 - tekst jednolit'!Z104</f>
        <v>31372000</v>
      </c>
      <c r="AB275" s="141">
        <f>'Załącznik Nr 2 - tekst jednolit'!AA104</f>
        <v>30407100</v>
      </c>
      <c r="AC275" s="141">
        <f>'Załącznik Nr 2 - tekst jednolit'!AB104</f>
        <v>16904400</v>
      </c>
      <c r="AD275" s="141">
        <f>'Załącznik Nr 2 - tekst jednolit'!AC104</f>
        <v>15309700</v>
      </c>
      <c r="AE275" s="243">
        <f>'Załącznik Nr 2 - tekst jednolit'!AD104</f>
        <v>4150600</v>
      </c>
      <c r="AF275" s="368">
        <f>'Załącznik Nr 2 - tekst jednolit'!AE104</f>
        <v>5982298135</v>
      </c>
      <c r="AG275" s="21"/>
    </row>
    <row r="276" spans="1:33" s="128" customFormat="1" ht="49.5" customHeight="1" x14ac:dyDescent="0.3">
      <c r="A276" s="440"/>
      <c r="B276" s="451"/>
      <c r="C276" s="443"/>
      <c r="D276" s="456"/>
      <c r="E276" s="459"/>
      <c r="F276" s="200" t="s">
        <v>392</v>
      </c>
      <c r="G276" s="370"/>
      <c r="H276" s="143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  <c r="Y276" s="139"/>
      <c r="Z276" s="139"/>
      <c r="AA276" s="139"/>
      <c r="AB276" s="139"/>
      <c r="AC276" s="139"/>
      <c r="AD276" s="139"/>
      <c r="AE276" s="146"/>
      <c r="AF276" s="383"/>
    </row>
    <row r="277" spans="1:33" s="128" customFormat="1" ht="49.5" customHeight="1" x14ac:dyDescent="0.3">
      <c r="A277" s="441"/>
      <c r="B277" s="449"/>
      <c r="C277" s="444"/>
      <c r="D277" s="457"/>
      <c r="E277" s="460"/>
      <c r="F277" s="201" t="s">
        <v>393</v>
      </c>
      <c r="G277" s="367">
        <f>G278-G276</f>
        <v>0</v>
      </c>
      <c r="H277" s="140">
        <f t="shared" ref="H277:AF277" si="100">H278-H276</f>
        <v>0</v>
      </c>
      <c r="I277" s="137">
        <f t="shared" si="100"/>
        <v>0</v>
      </c>
      <c r="J277" s="137">
        <f t="shared" si="100"/>
        <v>0</v>
      </c>
      <c r="K277" s="137">
        <f t="shared" si="100"/>
        <v>0</v>
      </c>
      <c r="L277" s="137">
        <f t="shared" si="100"/>
        <v>0</v>
      </c>
      <c r="M277" s="137">
        <f t="shared" si="100"/>
        <v>0</v>
      </c>
      <c r="N277" s="137">
        <f t="shared" si="100"/>
        <v>0</v>
      </c>
      <c r="O277" s="137">
        <f t="shared" si="100"/>
        <v>0</v>
      </c>
      <c r="P277" s="137">
        <f t="shared" si="100"/>
        <v>0</v>
      </c>
      <c r="Q277" s="137">
        <f t="shared" si="100"/>
        <v>0</v>
      </c>
      <c r="R277" s="137">
        <f t="shared" si="100"/>
        <v>0</v>
      </c>
      <c r="S277" s="137">
        <f t="shared" si="100"/>
        <v>0</v>
      </c>
      <c r="T277" s="137">
        <f t="shared" si="100"/>
        <v>0</v>
      </c>
      <c r="U277" s="137">
        <f t="shared" si="100"/>
        <v>0</v>
      </c>
      <c r="V277" s="137">
        <f t="shared" si="100"/>
        <v>0</v>
      </c>
      <c r="W277" s="137">
        <f t="shared" si="100"/>
        <v>0</v>
      </c>
      <c r="X277" s="137">
        <f t="shared" si="100"/>
        <v>0</v>
      </c>
      <c r="Y277" s="137">
        <f t="shared" si="100"/>
        <v>0</v>
      </c>
      <c r="Z277" s="137">
        <f t="shared" si="100"/>
        <v>0</v>
      </c>
      <c r="AA277" s="137">
        <f t="shared" si="100"/>
        <v>0</v>
      </c>
      <c r="AB277" s="137">
        <f t="shared" si="100"/>
        <v>0</v>
      </c>
      <c r="AC277" s="137">
        <f t="shared" si="100"/>
        <v>0</v>
      </c>
      <c r="AD277" s="137">
        <f t="shared" si="100"/>
        <v>0</v>
      </c>
      <c r="AE277" s="145">
        <f t="shared" si="100"/>
        <v>0</v>
      </c>
      <c r="AF277" s="367">
        <f t="shared" si="100"/>
        <v>0</v>
      </c>
    </row>
    <row r="278" spans="1:33" s="128" customFormat="1" ht="49.5" customHeight="1" x14ac:dyDescent="0.3">
      <c r="A278" s="442"/>
      <c r="B278" s="450"/>
      <c r="C278" s="445"/>
      <c r="D278" s="458"/>
      <c r="E278" s="461"/>
      <c r="F278" s="199" t="s">
        <v>394</v>
      </c>
      <c r="G278" s="371"/>
      <c r="H278" s="142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38"/>
      <c r="AA278" s="138"/>
      <c r="AB278" s="138"/>
      <c r="AC278" s="138"/>
      <c r="AD278" s="138"/>
      <c r="AE278" s="244"/>
      <c r="AF278" s="371"/>
    </row>
    <row r="279" spans="1:33" s="128" customFormat="1" ht="40.5" customHeight="1" x14ac:dyDescent="0.3">
      <c r="A279" s="480"/>
      <c r="B279" s="483"/>
      <c r="C279" s="443"/>
      <c r="D279" s="456"/>
      <c r="E279" s="459"/>
      <c r="F279" s="200" t="s">
        <v>392</v>
      </c>
      <c r="G279" s="370"/>
      <c r="H279" s="143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  <c r="Y279" s="139"/>
      <c r="Z279" s="139"/>
      <c r="AA279" s="139"/>
      <c r="AB279" s="139"/>
      <c r="AC279" s="139"/>
      <c r="AD279" s="139"/>
      <c r="AE279" s="146"/>
      <c r="AF279" s="383"/>
    </row>
    <row r="280" spans="1:33" s="128" customFormat="1" ht="40.5" customHeight="1" x14ac:dyDescent="0.3">
      <c r="A280" s="481"/>
      <c r="B280" s="484"/>
      <c r="C280" s="444"/>
      <c r="D280" s="457"/>
      <c r="E280" s="460"/>
      <c r="F280" s="201" t="s">
        <v>393</v>
      </c>
      <c r="G280" s="367">
        <f t="shared" ref="G280:AF280" si="101">G281-G279</f>
        <v>0</v>
      </c>
      <c r="H280" s="140">
        <f t="shared" si="101"/>
        <v>0</v>
      </c>
      <c r="I280" s="137">
        <f t="shared" si="101"/>
        <v>0</v>
      </c>
      <c r="J280" s="137">
        <f t="shared" si="101"/>
        <v>0</v>
      </c>
      <c r="K280" s="137">
        <f t="shared" si="101"/>
        <v>0</v>
      </c>
      <c r="L280" s="137">
        <f t="shared" si="101"/>
        <v>0</v>
      </c>
      <c r="M280" s="137">
        <f t="shared" si="101"/>
        <v>0</v>
      </c>
      <c r="N280" s="137">
        <f t="shared" si="101"/>
        <v>0</v>
      </c>
      <c r="O280" s="137">
        <f t="shared" si="101"/>
        <v>0</v>
      </c>
      <c r="P280" s="137">
        <f t="shared" si="101"/>
        <v>0</v>
      </c>
      <c r="Q280" s="137">
        <f t="shared" si="101"/>
        <v>0</v>
      </c>
      <c r="R280" s="137">
        <f t="shared" si="101"/>
        <v>0</v>
      </c>
      <c r="S280" s="137">
        <f t="shared" si="101"/>
        <v>0</v>
      </c>
      <c r="T280" s="137">
        <f t="shared" si="101"/>
        <v>0</v>
      </c>
      <c r="U280" s="137">
        <f t="shared" si="101"/>
        <v>0</v>
      </c>
      <c r="V280" s="137">
        <f t="shared" si="101"/>
        <v>0</v>
      </c>
      <c r="W280" s="137">
        <f t="shared" si="101"/>
        <v>0</v>
      </c>
      <c r="X280" s="137">
        <f t="shared" si="101"/>
        <v>0</v>
      </c>
      <c r="Y280" s="137">
        <f t="shared" si="101"/>
        <v>0</v>
      </c>
      <c r="Z280" s="137">
        <f t="shared" si="101"/>
        <v>0</v>
      </c>
      <c r="AA280" s="137">
        <f t="shared" si="101"/>
        <v>0</v>
      </c>
      <c r="AB280" s="137">
        <f t="shared" si="101"/>
        <v>0</v>
      </c>
      <c r="AC280" s="137">
        <f t="shared" si="101"/>
        <v>0</v>
      </c>
      <c r="AD280" s="137">
        <f t="shared" si="101"/>
        <v>0</v>
      </c>
      <c r="AE280" s="145">
        <f t="shared" si="101"/>
        <v>0</v>
      </c>
      <c r="AF280" s="367">
        <f t="shared" si="101"/>
        <v>0</v>
      </c>
    </row>
    <row r="281" spans="1:33" s="128" customFormat="1" ht="40.5" customHeight="1" x14ac:dyDescent="0.3">
      <c r="A281" s="482"/>
      <c r="B281" s="485"/>
      <c r="C281" s="445"/>
      <c r="D281" s="458"/>
      <c r="E281" s="461"/>
      <c r="F281" s="199" t="s">
        <v>394</v>
      </c>
      <c r="G281" s="371"/>
      <c r="H281" s="142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8"/>
      <c r="X281" s="138"/>
      <c r="Y281" s="138"/>
      <c r="Z281" s="138"/>
      <c r="AA281" s="138"/>
      <c r="AB281" s="138"/>
      <c r="AC281" s="138"/>
      <c r="AD281" s="138"/>
      <c r="AE281" s="244"/>
      <c r="AF281" s="371"/>
    </row>
    <row r="282" spans="1:33" s="128" customFormat="1" ht="40.5" customHeight="1" x14ac:dyDescent="0.3">
      <c r="A282" s="480"/>
      <c r="B282" s="483"/>
      <c r="C282" s="443"/>
      <c r="D282" s="456"/>
      <c r="E282" s="459"/>
      <c r="F282" s="200" t="s">
        <v>392</v>
      </c>
      <c r="G282" s="370"/>
      <c r="H282" s="143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  <c r="Y282" s="139"/>
      <c r="Z282" s="139"/>
      <c r="AA282" s="139"/>
      <c r="AB282" s="139"/>
      <c r="AC282" s="139"/>
      <c r="AD282" s="139"/>
      <c r="AE282" s="146"/>
      <c r="AF282" s="383"/>
    </row>
    <row r="283" spans="1:33" s="128" customFormat="1" ht="40.5" customHeight="1" x14ac:dyDescent="0.3">
      <c r="A283" s="481"/>
      <c r="B283" s="484"/>
      <c r="C283" s="444"/>
      <c r="D283" s="457"/>
      <c r="E283" s="460"/>
      <c r="F283" s="201" t="s">
        <v>393</v>
      </c>
      <c r="G283" s="367">
        <f t="shared" ref="G283:AF283" si="102">G284-G282</f>
        <v>0</v>
      </c>
      <c r="H283" s="140">
        <f t="shared" si="102"/>
        <v>0</v>
      </c>
      <c r="I283" s="137">
        <f t="shared" si="102"/>
        <v>0</v>
      </c>
      <c r="J283" s="137">
        <f t="shared" si="102"/>
        <v>0</v>
      </c>
      <c r="K283" s="137">
        <f t="shared" si="102"/>
        <v>0</v>
      </c>
      <c r="L283" s="137">
        <f t="shared" si="102"/>
        <v>0</v>
      </c>
      <c r="M283" s="137">
        <f t="shared" si="102"/>
        <v>0</v>
      </c>
      <c r="N283" s="137">
        <f t="shared" si="102"/>
        <v>0</v>
      </c>
      <c r="O283" s="137">
        <f t="shared" si="102"/>
        <v>0</v>
      </c>
      <c r="P283" s="137">
        <f t="shared" si="102"/>
        <v>0</v>
      </c>
      <c r="Q283" s="137">
        <f t="shared" si="102"/>
        <v>0</v>
      </c>
      <c r="R283" s="137">
        <f t="shared" si="102"/>
        <v>0</v>
      </c>
      <c r="S283" s="137">
        <f t="shared" si="102"/>
        <v>0</v>
      </c>
      <c r="T283" s="137">
        <f t="shared" si="102"/>
        <v>0</v>
      </c>
      <c r="U283" s="137">
        <f t="shared" si="102"/>
        <v>0</v>
      </c>
      <c r="V283" s="137">
        <f t="shared" si="102"/>
        <v>0</v>
      </c>
      <c r="W283" s="137">
        <f t="shared" si="102"/>
        <v>0</v>
      </c>
      <c r="X283" s="137">
        <f t="shared" si="102"/>
        <v>0</v>
      </c>
      <c r="Y283" s="137">
        <f t="shared" si="102"/>
        <v>0</v>
      </c>
      <c r="Z283" s="137">
        <f t="shared" si="102"/>
        <v>0</v>
      </c>
      <c r="AA283" s="137">
        <f t="shared" si="102"/>
        <v>0</v>
      </c>
      <c r="AB283" s="137">
        <f t="shared" si="102"/>
        <v>0</v>
      </c>
      <c r="AC283" s="137">
        <f t="shared" si="102"/>
        <v>0</v>
      </c>
      <c r="AD283" s="137">
        <f t="shared" si="102"/>
        <v>0</v>
      </c>
      <c r="AE283" s="145">
        <f t="shared" si="102"/>
        <v>0</v>
      </c>
      <c r="AF283" s="367">
        <f t="shared" si="102"/>
        <v>0</v>
      </c>
    </row>
    <row r="284" spans="1:33" s="128" customFormat="1" ht="40.5" customHeight="1" x14ac:dyDescent="0.3">
      <c r="A284" s="482"/>
      <c r="B284" s="485"/>
      <c r="C284" s="445"/>
      <c r="D284" s="458"/>
      <c r="E284" s="461"/>
      <c r="F284" s="199" t="s">
        <v>394</v>
      </c>
      <c r="G284" s="371"/>
      <c r="H284" s="142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138"/>
      <c r="AA284" s="138"/>
      <c r="AB284" s="138"/>
      <c r="AC284" s="138"/>
      <c r="AD284" s="138"/>
      <c r="AE284" s="244"/>
      <c r="AF284" s="371"/>
    </row>
    <row r="285" spans="1:33" s="128" customFormat="1" ht="40.5" customHeight="1" x14ac:dyDescent="0.3">
      <c r="A285" s="480"/>
      <c r="B285" s="483"/>
      <c r="C285" s="443"/>
      <c r="D285" s="456"/>
      <c r="E285" s="459"/>
      <c r="F285" s="200" t="s">
        <v>392</v>
      </c>
      <c r="G285" s="370"/>
      <c r="H285" s="143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  <c r="Y285" s="139"/>
      <c r="Z285" s="139"/>
      <c r="AA285" s="139"/>
      <c r="AB285" s="139"/>
      <c r="AC285" s="139"/>
      <c r="AD285" s="139"/>
      <c r="AE285" s="146"/>
      <c r="AF285" s="383"/>
    </row>
    <row r="286" spans="1:33" s="128" customFormat="1" ht="40.5" customHeight="1" x14ac:dyDescent="0.3">
      <c r="A286" s="481"/>
      <c r="B286" s="484"/>
      <c r="C286" s="444"/>
      <c r="D286" s="457"/>
      <c r="E286" s="460"/>
      <c r="F286" s="201" t="s">
        <v>393</v>
      </c>
      <c r="G286" s="367">
        <f t="shared" ref="G286:AF286" si="103">G287-G285</f>
        <v>0</v>
      </c>
      <c r="H286" s="140">
        <f t="shared" si="103"/>
        <v>0</v>
      </c>
      <c r="I286" s="137">
        <f t="shared" si="103"/>
        <v>0</v>
      </c>
      <c r="J286" s="137">
        <f t="shared" si="103"/>
        <v>0</v>
      </c>
      <c r="K286" s="137">
        <f t="shared" si="103"/>
        <v>0</v>
      </c>
      <c r="L286" s="137">
        <f t="shared" si="103"/>
        <v>0</v>
      </c>
      <c r="M286" s="137">
        <f t="shared" si="103"/>
        <v>0</v>
      </c>
      <c r="N286" s="137">
        <f t="shared" si="103"/>
        <v>0</v>
      </c>
      <c r="O286" s="137">
        <f t="shared" si="103"/>
        <v>0</v>
      </c>
      <c r="P286" s="137">
        <f t="shared" si="103"/>
        <v>0</v>
      </c>
      <c r="Q286" s="137">
        <f t="shared" si="103"/>
        <v>0</v>
      </c>
      <c r="R286" s="137">
        <f t="shared" si="103"/>
        <v>0</v>
      </c>
      <c r="S286" s="137">
        <f t="shared" si="103"/>
        <v>0</v>
      </c>
      <c r="T286" s="137">
        <f t="shared" si="103"/>
        <v>0</v>
      </c>
      <c r="U286" s="137">
        <f t="shared" si="103"/>
        <v>0</v>
      </c>
      <c r="V286" s="137">
        <f t="shared" si="103"/>
        <v>0</v>
      </c>
      <c r="W286" s="137">
        <f t="shared" si="103"/>
        <v>0</v>
      </c>
      <c r="X286" s="137">
        <f t="shared" si="103"/>
        <v>0</v>
      </c>
      <c r="Y286" s="137">
        <f t="shared" si="103"/>
        <v>0</v>
      </c>
      <c r="Z286" s="137">
        <f t="shared" si="103"/>
        <v>0</v>
      </c>
      <c r="AA286" s="137">
        <f t="shared" si="103"/>
        <v>0</v>
      </c>
      <c r="AB286" s="137">
        <f t="shared" si="103"/>
        <v>0</v>
      </c>
      <c r="AC286" s="137">
        <f t="shared" si="103"/>
        <v>0</v>
      </c>
      <c r="AD286" s="137">
        <f t="shared" si="103"/>
        <v>0</v>
      </c>
      <c r="AE286" s="145">
        <f t="shared" si="103"/>
        <v>0</v>
      </c>
      <c r="AF286" s="367">
        <f t="shared" si="103"/>
        <v>0</v>
      </c>
    </row>
    <row r="287" spans="1:33" s="128" customFormat="1" ht="40.5" customHeight="1" x14ac:dyDescent="0.3">
      <c r="A287" s="482"/>
      <c r="B287" s="485"/>
      <c r="C287" s="445"/>
      <c r="D287" s="458"/>
      <c r="E287" s="461"/>
      <c r="F287" s="199" t="s">
        <v>394</v>
      </c>
      <c r="G287" s="371"/>
      <c r="H287" s="142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244"/>
      <c r="AF287" s="371"/>
    </row>
    <row r="288" spans="1:33" s="128" customFormat="1" ht="45" customHeight="1" x14ac:dyDescent="0.3">
      <c r="A288" s="480"/>
      <c r="B288" s="483"/>
      <c r="C288" s="443"/>
      <c r="D288" s="456"/>
      <c r="E288" s="459"/>
      <c r="F288" s="200" t="s">
        <v>392</v>
      </c>
      <c r="G288" s="370"/>
      <c r="H288" s="143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/>
      <c r="Z288" s="139"/>
      <c r="AA288" s="139"/>
      <c r="AB288" s="139"/>
      <c r="AC288" s="139"/>
      <c r="AD288" s="139"/>
      <c r="AE288" s="146"/>
      <c r="AF288" s="383"/>
    </row>
    <row r="289" spans="1:32" s="128" customFormat="1" ht="45" customHeight="1" x14ac:dyDescent="0.3">
      <c r="A289" s="481"/>
      <c r="B289" s="484"/>
      <c r="C289" s="444"/>
      <c r="D289" s="457"/>
      <c r="E289" s="460"/>
      <c r="F289" s="201" t="s">
        <v>393</v>
      </c>
      <c r="G289" s="367">
        <f t="shared" ref="G289:AF289" si="104">G290-G288</f>
        <v>0</v>
      </c>
      <c r="H289" s="140">
        <f t="shared" si="104"/>
        <v>0</v>
      </c>
      <c r="I289" s="137">
        <f t="shared" si="104"/>
        <v>0</v>
      </c>
      <c r="J289" s="137">
        <f t="shared" si="104"/>
        <v>0</v>
      </c>
      <c r="K289" s="137">
        <f t="shared" si="104"/>
        <v>0</v>
      </c>
      <c r="L289" s="137">
        <f t="shared" si="104"/>
        <v>0</v>
      </c>
      <c r="M289" s="137">
        <f t="shared" si="104"/>
        <v>0</v>
      </c>
      <c r="N289" s="137">
        <f t="shared" si="104"/>
        <v>0</v>
      </c>
      <c r="O289" s="137">
        <f t="shared" si="104"/>
        <v>0</v>
      </c>
      <c r="P289" s="137">
        <f t="shared" si="104"/>
        <v>0</v>
      </c>
      <c r="Q289" s="137">
        <f t="shared" si="104"/>
        <v>0</v>
      </c>
      <c r="R289" s="137">
        <f t="shared" si="104"/>
        <v>0</v>
      </c>
      <c r="S289" s="137">
        <f t="shared" si="104"/>
        <v>0</v>
      </c>
      <c r="T289" s="137">
        <f t="shared" si="104"/>
        <v>0</v>
      </c>
      <c r="U289" s="137">
        <f t="shared" si="104"/>
        <v>0</v>
      </c>
      <c r="V289" s="137">
        <f t="shared" si="104"/>
        <v>0</v>
      </c>
      <c r="W289" s="137">
        <f t="shared" si="104"/>
        <v>0</v>
      </c>
      <c r="X289" s="137">
        <f t="shared" si="104"/>
        <v>0</v>
      </c>
      <c r="Y289" s="137">
        <f t="shared" si="104"/>
        <v>0</v>
      </c>
      <c r="Z289" s="137">
        <f t="shared" si="104"/>
        <v>0</v>
      </c>
      <c r="AA289" s="137">
        <f t="shared" si="104"/>
        <v>0</v>
      </c>
      <c r="AB289" s="137">
        <f t="shared" si="104"/>
        <v>0</v>
      </c>
      <c r="AC289" s="137">
        <f t="shared" si="104"/>
        <v>0</v>
      </c>
      <c r="AD289" s="137">
        <f t="shared" si="104"/>
        <v>0</v>
      </c>
      <c r="AE289" s="145">
        <f t="shared" si="104"/>
        <v>0</v>
      </c>
      <c r="AF289" s="367">
        <f t="shared" si="104"/>
        <v>0</v>
      </c>
    </row>
    <row r="290" spans="1:32" s="128" customFormat="1" ht="45" customHeight="1" x14ac:dyDescent="0.3">
      <c r="A290" s="482"/>
      <c r="B290" s="485"/>
      <c r="C290" s="445"/>
      <c r="D290" s="458"/>
      <c r="E290" s="461"/>
      <c r="F290" s="199" t="s">
        <v>394</v>
      </c>
      <c r="G290" s="371"/>
      <c r="H290" s="142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244"/>
      <c r="AF290" s="371"/>
    </row>
    <row r="291" spans="1:32" s="128" customFormat="1" ht="69" customHeight="1" x14ac:dyDescent="0.3">
      <c r="A291" s="440"/>
      <c r="B291" s="451"/>
      <c r="C291" s="443"/>
      <c r="D291" s="456"/>
      <c r="E291" s="459"/>
      <c r="F291" s="200" t="s">
        <v>392</v>
      </c>
      <c r="G291" s="372"/>
      <c r="H291" s="363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386"/>
      <c r="U291" s="386"/>
      <c r="V291" s="386"/>
      <c r="W291" s="386"/>
      <c r="X291" s="386"/>
      <c r="Y291" s="386"/>
      <c r="Z291" s="386"/>
      <c r="AA291" s="386"/>
      <c r="AB291" s="386"/>
      <c r="AC291" s="386"/>
      <c r="AD291" s="386"/>
      <c r="AE291" s="387"/>
      <c r="AF291" s="388"/>
    </row>
    <row r="292" spans="1:32" s="128" customFormat="1" ht="69" customHeight="1" x14ac:dyDescent="0.3">
      <c r="A292" s="441"/>
      <c r="B292" s="449"/>
      <c r="C292" s="444"/>
      <c r="D292" s="457"/>
      <c r="E292" s="460"/>
      <c r="F292" s="201" t="s">
        <v>393</v>
      </c>
      <c r="G292" s="367">
        <f>G293-G291</f>
        <v>0</v>
      </c>
      <c r="H292" s="140">
        <f t="shared" ref="H292:AF292" si="105">H293-H291</f>
        <v>0</v>
      </c>
      <c r="I292" s="137">
        <f t="shared" si="105"/>
        <v>0</v>
      </c>
      <c r="J292" s="137">
        <f t="shared" si="105"/>
        <v>0</v>
      </c>
      <c r="K292" s="137">
        <f t="shared" si="105"/>
        <v>0</v>
      </c>
      <c r="L292" s="137">
        <f t="shared" si="105"/>
        <v>0</v>
      </c>
      <c r="M292" s="137">
        <f t="shared" si="105"/>
        <v>0</v>
      </c>
      <c r="N292" s="137">
        <f t="shared" si="105"/>
        <v>0</v>
      </c>
      <c r="O292" s="137">
        <f t="shared" si="105"/>
        <v>0</v>
      </c>
      <c r="P292" s="137">
        <f t="shared" si="105"/>
        <v>0</v>
      </c>
      <c r="Q292" s="137">
        <f t="shared" si="105"/>
        <v>0</v>
      </c>
      <c r="R292" s="137">
        <f t="shared" si="105"/>
        <v>0</v>
      </c>
      <c r="S292" s="137">
        <f t="shared" si="105"/>
        <v>0</v>
      </c>
      <c r="T292" s="137">
        <f t="shared" si="105"/>
        <v>0</v>
      </c>
      <c r="U292" s="137">
        <f t="shared" si="105"/>
        <v>0</v>
      </c>
      <c r="V292" s="137">
        <f t="shared" si="105"/>
        <v>0</v>
      </c>
      <c r="W292" s="137">
        <f t="shared" si="105"/>
        <v>0</v>
      </c>
      <c r="X292" s="137">
        <f t="shared" si="105"/>
        <v>0</v>
      </c>
      <c r="Y292" s="137">
        <f t="shared" si="105"/>
        <v>0</v>
      </c>
      <c r="Z292" s="137">
        <f t="shared" si="105"/>
        <v>0</v>
      </c>
      <c r="AA292" s="137">
        <f t="shared" si="105"/>
        <v>0</v>
      </c>
      <c r="AB292" s="137">
        <f t="shared" si="105"/>
        <v>0</v>
      </c>
      <c r="AC292" s="137">
        <f t="shared" si="105"/>
        <v>0</v>
      </c>
      <c r="AD292" s="137">
        <f t="shared" si="105"/>
        <v>0</v>
      </c>
      <c r="AE292" s="145">
        <f t="shared" si="105"/>
        <v>0</v>
      </c>
      <c r="AF292" s="367">
        <f t="shared" si="105"/>
        <v>0</v>
      </c>
    </row>
    <row r="293" spans="1:32" s="128" customFormat="1" ht="69" customHeight="1" x14ac:dyDescent="0.3">
      <c r="A293" s="442"/>
      <c r="B293" s="450"/>
      <c r="C293" s="445"/>
      <c r="D293" s="458"/>
      <c r="E293" s="461"/>
      <c r="F293" s="199" t="s">
        <v>394</v>
      </c>
      <c r="G293" s="371"/>
      <c r="H293" s="142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244"/>
      <c r="AF293" s="371"/>
    </row>
    <row r="294" spans="1:32" s="128" customFormat="1" ht="56.25" customHeight="1" x14ac:dyDescent="0.3">
      <c r="A294" s="480"/>
      <c r="B294" s="483"/>
      <c r="C294" s="443"/>
      <c r="D294" s="456"/>
      <c r="E294" s="459"/>
      <c r="F294" s="200" t="s">
        <v>392</v>
      </c>
      <c r="G294" s="370"/>
      <c r="H294" s="143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  <c r="Y294" s="139"/>
      <c r="Z294" s="139"/>
      <c r="AA294" s="139"/>
      <c r="AB294" s="139"/>
      <c r="AC294" s="139"/>
      <c r="AD294" s="139"/>
      <c r="AE294" s="146"/>
      <c r="AF294" s="383"/>
    </row>
    <row r="295" spans="1:32" s="128" customFormat="1" ht="56.25" customHeight="1" x14ac:dyDescent="0.3">
      <c r="A295" s="481"/>
      <c r="B295" s="484"/>
      <c r="C295" s="444"/>
      <c r="D295" s="457"/>
      <c r="E295" s="460"/>
      <c r="F295" s="201" t="s">
        <v>393</v>
      </c>
      <c r="G295" s="367">
        <f t="shared" ref="G295:AF295" si="106">G296-G294</f>
        <v>0</v>
      </c>
      <c r="H295" s="140">
        <f t="shared" si="106"/>
        <v>0</v>
      </c>
      <c r="I295" s="137">
        <f t="shared" si="106"/>
        <v>0</v>
      </c>
      <c r="J295" s="137">
        <f t="shared" si="106"/>
        <v>0</v>
      </c>
      <c r="K295" s="137">
        <f t="shared" si="106"/>
        <v>0</v>
      </c>
      <c r="L295" s="137">
        <f t="shared" si="106"/>
        <v>0</v>
      </c>
      <c r="M295" s="137">
        <f t="shared" si="106"/>
        <v>0</v>
      </c>
      <c r="N295" s="137">
        <f t="shared" si="106"/>
        <v>0</v>
      </c>
      <c r="O295" s="137">
        <f t="shared" si="106"/>
        <v>0</v>
      </c>
      <c r="P295" s="137">
        <f t="shared" si="106"/>
        <v>0</v>
      </c>
      <c r="Q295" s="137">
        <f t="shared" si="106"/>
        <v>0</v>
      </c>
      <c r="R295" s="137">
        <f t="shared" si="106"/>
        <v>0</v>
      </c>
      <c r="S295" s="137">
        <f t="shared" si="106"/>
        <v>0</v>
      </c>
      <c r="T295" s="137">
        <f t="shared" si="106"/>
        <v>0</v>
      </c>
      <c r="U295" s="137">
        <f t="shared" si="106"/>
        <v>0</v>
      </c>
      <c r="V295" s="137">
        <f t="shared" si="106"/>
        <v>0</v>
      </c>
      <c r="W295" s="137">
        <f t="shared" si="106"/>
        <v>0</v>
      </c>
      <c r="X295" s="137">
        <f t="shared" si="106"/>
        <v>0</v>
      </c>
      <c r="Y295" s="137">
        <f t="shared" si="106"/>
        <v>0</v>
      </c>
      <c r="Z295" s="137">
        <f t="shared" si="106"/>
        <v>0</v>
      </c>
      <c r="AA295" s="137">
        <f t="shared" si="106"/>
        <v>0</v>
      </c>
      <c r="AB295" s="137">
        <f t="shared" si="106"/>
        <v>0</v>
      </c>
      <c r="AC295" s="137">
        <f t="shared" si="106"/>
        <v>0</v>
      </c>
      <c r="AD295" s="137">
        <f t="shared" si="106"/>
        <v>0</v>
      </c>
      <c r="AE295" s="145">
        <f t="shared" si="106"/>
        <v>0</v>
      </c>
      <c r="AF295" s="367">
        <f t="shared" si="106"/>
        <v>0</v>
      </c>
    </row>
    <row r="296" spans="1:32" s="128" customFormat="1" ht="56.25" customHeight="1" x14ac:dyDescent="0.3">
      <c r="A296" s="482"/>
      <c r="B296" s="485"/>
      <c r="C296" s="445"/>
      <c r="D296" s="458"/>
      <c r="E296" s="461"/>
      <c r="F296" s="199" t="s">
        <v>394</v>
      </c>
      <c r="G296" s="371"/>
      <c r="H296" s="142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244"/>
      <c r="AF296" s="371"/>
    </row>
    <row r="297" spans="1:32" s="128" customFormat="1" ht="45" customHeight="1" x14ac:dyDescent="0.3">
      <c r="A297" s="480"/>
      <c r="B297" s="483"/>
      <c r="C297" s="443"/>
      <c r="D297" s="456"/>
      <c r="E297" s="477"/>
      <c r="F297" s="200" t="s">
        <v>392</v>
      </c>
      <c r="G297" s="370"/>
      <c r="H297" s="143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  <c r="Y297" s="139"/>
      <c r="Z297" s="139"/>
      <c r="AA297" s="139"/>
      <c r="AB297" s="139"/>
      <c r="AC297" s="139"/>
      <c r="AD297" s="139"/>
      <c r="AE297" s="146"/>
      <c r="AF297" s="383"/>
    </row>
    <row r="298" spans="1:32" s="128" customFormat="1" ht="45" customHeight="1" x14ac:dyDescent="0.3">
      <c r="A298" s="481"/>
      <c r="B298" s="484"/>
      <c r="C298" s="444"/>
      <c r="D298" s="457"/>
      <c r="E298" s="478"/>
      <c r="F298" s="201" t="s">
        <v>393</v>
      </c>
      <c r="G298" s="367">
        <f t="shared" ref="G298:AF298" si="107">G299-G297</f>
        <v>0</v>
      </c>
      <c r="H298" s="140">
        <f t="shared" si="107"/>
        <v>0</v>
      </c>
      <c r="I298" s="137">
        <f t="shared" si="107"/>
        <v>0</v>
      </c>
      <c r="J298" s="137">
        <f t="shared" si="107"/>
        <v>0</v>
      </c>
      <c r="K298" s="137">
        <f t="shared" si="107"/>
        <v>0</v>
      </c>
      <c r="L298" s="137">
        <f t="shared" si="107"/>
        <v>0</v>
      </c>
      <c r="M298" s="137">
        <f t="shared" si="107"/>
        <v>0</v>
      </c>
      <c r="N298" s="137">
        <f t="shared" si="107"/>
        <v>0</v>
      </c>
      <c r="O298" s="137">
        <f t="shared" si="107"/>
        <v>0</v>
      </c>
      <c r="P298" s="137">
        <f t="shared" si="107"/>
        <v>0</v>
      </c>
      <c r="Q298" s="137">
        <f t="shared" si="107"/>
        <v>0</v>
      </c>
      <c r="R298" s="137">
        <f t="shared" si="107"/>
        <v>0</v>
      </c>
      <c r="S298" s="137">
        <f t="shared" si="107"/>
        <v>0</v>
      </c>
      <c r="T298" s="137">
        <f t="shared" si="107"/>
        <v>0</v>
      </c>
      <c r="U298" s="137">
        <f t="shared" si="107"/>
        <v>0</v>
      </c>
      <c r="V298" s="137">
        <f t="shared" si="107"/>
        <v>0</v>
      </c>
      <c r="W298" s="137">
        <f t="shared" si="107"/>
        <v>0</v>
      </c>
      <c r="X298" s="137">
        <f t="shared" si="107"/>
        <v>0</v>
      </c>
      <c r="Y298" s="137">
        <f t="shared" si="107"/>
        <v>0</v>
      </c>
      <c r="Z298" s="137">
        <f t="shared" si="107"/>
        <v>0</v>
      </c>
      <c r="AA298" s="137">
        <f t="shared" si="107"/>
        <v>0</v>
      </c>
      <c r="AB298" s="137">
        <f t="shared" si="107"/>
        <v>0</v>
      </c>
      <c r="AC298" s="137">
        <f t="shared" si="107"/>
        <v>0</v>
      </c>
      <c r="AD298" s="137">
        <f t="shared" si="107"/>
        <v>0</v>
      </c>
      <c r="AE298" s="145">
        <f t="shared" si="107"/>
        <v>0</v>
      </c>
      <c r="AF298" s="367">
        <f t="shared" si="107"/>
        <v>0</v>
      </c>
    </row>
    <row r="299" spans="1:32" s="128" customFormat="1" ht="45" customHeight="1" x14ac:dyDescent="0.3">
      <c r="A299" s="482"/>
      <c r="B299" s="485"/>
      <c r="C299" s="445"/>
      <c r="D299" s="458"/>
      <c r="E299" s="479"/>
      <c r="F299" s="199" t="s">
        <v>394</v>
      </c>
      <c r="G299" s="371"/>
      <c r="H299" s="142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244"/>
      <c r="AF299" s="371"/>
    </row>
    <row r="300" spans="1:32" s="128" customFormat="1" ht="45" customHeight="1" x14ac:dyDescent="0.3">
      <c r="A300" s="480"/>
      <c r="B300" s="483"/>
      <c r="C300" s="443"/>
      <c r="D300" s="456"/>
      <c r="E300" s="459"/>
      <c r="F300" s="200" t="s">
        <v>392</v>
      </c>
      <c r="G300" s="370"/>
      <c r="H300" s="143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  <c r="Y300" s="139"/>
      <c r="Z300" s="139"/>
      <c r="AA300" s="139"/>
      <c r="AB300" s="139"/>
      <c r="AC300" s="139"/>
      <c r="AD300" s="139"/>
      <c r="AE300" s="146"/>
      <c r="AF300" s="383"/>
    </row>
    <row r="301" spans="1:32" s="128" customFormat="1" ht="45" customHeight="1" x14ac:dyDescent="0.3">
      <c r="A301" s="481"/>
      <c r="B301" s="484"/>
      <c r="C301" s="444"/>
      <c r="D301" s="457"/>
      <c r="E301" s="460"/>
      <c r="F301" s="201" t="s">
        <v>393</v>
      </c>
      <c r="G301" s="367">
        <f t="shared" ref="G301:AF301" si="108">G302-G300</f>
        <v>0</v>
      </c>
      <c r="H301" s="140">
        <f t="shared" si="108"/>
        <v>0</v>
      </c>
      <c r="I301" s="137">
        <f t="shared" si="108"/>
        <v>0</v>
      </c>
      <c r="J301" s="137">
        <f t="shared" si="108"/>
        <v>0</v>
      </c>
      <c r="K301" s="137">
        <f t="shared" si="108"/>
        <v>0</v>
      </c>
      <c r="L301" s="137">
        <f t="shared" si="108"/>
        <v>0</v>
      </c>
      <c r="M301" s="137">
        <f t="shared" si="108"/>
        <v>0</v>
      </c>
      <c r="N301" s="137">
        <f t="shared" si="108"/>
        <v>0</v>
      </c>
      <c r="O301" s="137">
        <f t="shared" si="108"/>
        <v>0</v>
      </c>
      <c r="P301" s="137">
        <f t="shared" si="108"/>
        <v>0</v>
      </c>
      <c r="Q301" s="137">
        <f t="shared" si="108"/>
        <v>0</v>
      </c>
      <c r="R301" s="137">
        <f t="shared" si="108"/>
        <v>0</v>
      </c>
      <c r="S301" s="137">
        <f t="shared" si="108"/>
        <v>0</v>
      </c>
      <c r="T301" s="137">
        <f t="shared" si="108"/>
        <v>0</v>
      </c>
      <c r="U301" s="137">
        <f t="shared" si="108"/>
        <v>0</v>
      </c>
      <c r="V301" s="137">
        <f t="shared" si="108"/>
        <v>0</v>
      </c>
      <c r="W301" s="137">
        <f t="shared" si="108"/>
        <v>0</v>
      </c>
      <c r="X301" s="137">
        <f t="shared" si="108"/>
        <v>0</v>
      </c>
      <c r="Y301" s="137">
        <f t="shared" si="108"/>
        <v>0</v>
      </c>
      <c r="Z301" s="137">
        <f t="shared" si="108"/>
        <v>0</v>
      </c>
      <c r="AA301" s="137">
        <f t="shared" si="108"/>
        <v>0</v>
      </c>
      <c r="AB301" s="137">
        <f t="shared" si="108"/>
        <v>0</v>
      </c>
      <c r="AC301" s="137">
        <f t="shared" si="108"/>
        <v>0</v>
      </c>
      <c r="AD301" s="137">
        <f t="shared" si="108"/>
        <v>0</v>
      </c>
      <c r="AE301" s="145">
        <f t="shared" si="108"/>
        <v>0</v>
      </c>
      <c r="AF301" s="367">
        <f t="shared" si="108"/>
        <v>0</v>
      </c>
    </row>
    <row r="302" spans="1:32" s="128" customFormat="1" ht="45" customHeight="1" x14ac:dyDescent="0.3">
      <c r="A302" s="482"/>
      <c r="B302" s="485"/>
      <c r="C302" s="445"/>
      <c r="D302" s="458"/>
      <c r="E302" s="461"/>
      <c r="F302" s="199" t="s">
        <v>394</v>
      </c>
      <c r="G302" s="371"/>
      <c r="H302" s="142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244"/>
      <c r="AF302" s="371"/>
    </row>
    <row r="303" spans="1:32" s="128" customFormat="1" ht="55.5" customHeight="1" x14ac:dyDescent="0.3">
      <c r="A303" s="440"/>
      <c r="B303" s="451"/>
      <c r="C303" s="443"/>
      <c r="D303" s="456"/>
      <c r="E303" s="459"/>
      <c r="F303" s="200" t="s">
        <v>392</v>
      </c>
      <c r="G303" s="370"/>
      <c r="H303" s="143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  <c r="Y303" s="139"/>
      <c r="Z303" s="139"/>
      <c r="AA303" s="139"/>
      <c r="AB303" s="139"/>
      <c r="AC303" s="139"/>
      <c r="AD303" s="139"/>
      <c r="AE303" s="146"/>
      <c r="AF303" s="383"/>
    </row>
    <row r="304" spans="1:32" s="128" customFormat="1" ht="55.5" customHeight="1" x14ac:dyDescent="0.3">
      <c r="A304" s="441"/>
      <c r="B304" s="449"/>
      <c r="C304" s="444"/>
      <c r="D304" s="457"/>
      <c r="E304" s="460"/>
      <c r="F304" s="201" t="s">
        <v>393</v>
      </c>
      <c r="G304" s="367">
        <f>G305-G303</f>
        <v>0</v>
      </c>
      <c r="H304" s="140">
        <f t="shared" ref="H304:AF304" si="109">H305-H303</f>
        <v>0</v>
      </c>
      <c r="I304" s="137">
        <f t="shared" si="109"/>
        <v>0</v>
      </c>
      <c r="J304" s="137">
        <f t="shared" si="109"/>
        <v>0</v>
      </c>
      <c r="K304" s="137">
        <f t="shared" si="109"/>
        <v>0</v>
      </c>
      <c r="L304" s="137">
        <f t="shared" si="109"/>
        <v>0</v>
      </c>
      <c r="M304" s="137">
        <f t="shared" si="109"/>
        <v>0</v>
      </c>
      <c r="N304" s="137">
        <f t="shared" si="109"/>
        <v>0</v>
      </c>
      <c r="O304" s="137">
        <f t="shared" si="109"/>
        <v>0</v>
      </c>
      <c r="P304" s="137">
        <f t="shared" si="109"/>
        <v>0</v>
      </c>
      <c r="Q304" s="137">
        <f t="shared" si="109"/>
        <v>0</v>
      </c>
      <c r="R304" s="137">
        <f t="shared" si="109"/>
        <v>0</v>
      </c>
      <c r="S304" s="137">
        <f t="shared" si="109"/>
        <v>0</v>
      </c>
      <c r="T304" s="137">
        <f t="shared" si="109"/>
        <v>0</v>
      </c>
      <c r="U304" s="137">
        <f t="shared" si="109"/>
        <v>0</v>
      </c>
      <c r="V304" s="137">
        <f t="shared" si="109"/>
        <v>0</v>
      </c>
      <c r="W304" s="137">
        <f t="shared" si="109"/>
        <v>0</v>
      </c>
      <c r="X304" s="137">
        <f t="shared" si="109"/>
        <v>0</v>
      </c>
      <c r="Y304" s="137">
        <f t="shared" si="109"/>
        <v>0</v>
      </c>
      <c r="Z304" s="137">
        <f t="shared" si="109"/>
        <v>0</v>
      </c>
      <c r="AA304" s="137">
        <f t="shared" si="109"/>
        <v>0</v>
      </c>
      <c r="AB304" s="137">
        <f t="shared" si="109"/>
        <v>0</v>
      </c>
      <c r="AC304" s="137">
        <f t="shared" si="109"/>
        <v>0</v>
      </c>
      <c r="AD304" s="137">
        <f t="shared" si="109"/>
        <v>0</v>
      </c>
      <c r="AE304" s="145">
        <f t="shared" si="109"/>
        <v>0</v>
      </c>
      <c r="AF304" s="367">
        <f t="shared" si="109"/>
        <v>0</v>
      </c>
    </row>
    <row r="305" spans="1:32" s="128" customFormat="1" ht="55.5" customHeight="1" x14ac:dyDescent="0.3">
      <c r="A305" s="442"/>
      <c r="B305" s="450"/>
      <c r="C305" s="445"/>
      <c r="D305" s="458"/>
      <c r="E305" s="461"/>
      <c r="F305" s="199" t="s">
        <v>394</v>
      </c>
      <c r="G305" s="371"/>
      <c r="H305" s="142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244"/>
      <c r="AF305" s="371"/>
    </row>
    <row r="306" spans="1:32" s="128" customFormat="1" ht="56.25" customHeight="1" x14ac:dyDescent="0.3">
      <c r="A306" s="440"/>
      <c r="B306" s="451"/>
      <c r="C306" s="443"/>
      <c r="D306" s="456"/>
      <c r="E306" s="459"/>
      <c r="F306" s="200" t="s">
        <v>392</v>
      </c>
      <c r="G306" s="370"/>
      <c r="H306" s="143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39"/>
      <c r="V306" s="139"/>
      <c r="W306" s="139"/>
      <c r="X306" s="139"/>
      <c r="Y306" s="139"/>
      <c r="Z306" s="139"/>
      <c r="AA306" s="139"/>
      <c r="AB306" s="139"/>
      <c r="AC306" s="139"/>
      <c r="AD306" s="139"/>
      <c r="AE306" s="146"/>
      <c r="AF306" s="383"/>
    </row>
    <row r="307" spans="1:32" s="128" customFormat="1" ht="56.25" customHeight="1" x14ac:dyDescent="0.3">
      <c r="A307" s="441"/>
      <c r="B307" s="449"/>
      <c r="C307" s="444"/>
      <c r="D307" s="457"/>
      <c r="E307" s="460"/>
      <c r="F307" s="201" t="s">
        <v>393</v>
      </c>
      <c r="G307" s="367">
        <f>G308-G306</f>
        <v>0</v>
      </c>
      <c r="H307" s="140">
        <f t="shared" ref="H307:AF307" si="110">H308-H306</f>
        <v>0</v>
      </c>
      <c r="I307" s="137">
        <f t="shared" si="110"/>
        <v>0</v>
      </c>
      <c r="J307" s="137">
        <f t="shared" si="110"/>
        <v>0</v>
      </c>
      <c r="K307" s="137">
        <f t="shared" si="110"/>
        <v>0</v>
      </c>
      <c r="L307" s="137">
        <f t="shared" si="110"/>
        <v>0</v>
      </c>
      <c r="M307" s="137">
        <f t="shared" si="110"/>
        <v>0</v>
      </c>
      <c r="N307" s="137">
        <f t="shared" si="110"/>
        <v>0</v>
      </c>
      <c r="O307" s="137">
        <f t="shared" si="110"/>
        <v>0</v>
      </c>
      <c r="P307" s="137">
        <f t="shared" si="110"/>
        <v>0</v>
      </c>
      <c r="Q307" s="137">
        <f t="shared" si="110"/>
        <v>0</v>
      </c>
      <c r="R307" s="137">
        <f t="shared" si="110"/>
        <v>0</v>
      </c>
      <c r="S307" s="137">
        <f t="shared" si="110"/>
        <v>0</v>
      </c>
      <c r="T307" s="137">
        <f t="shared" si="110"/>
        <v>0</v>
      </c>
      <c r="U307" s="137">
        <f t="shared" si="110"/>
        <v>0</v>
      </c>
      <c r="V307" s="137">
        <f t="shared" si="110"/>
        <v>0</v>
      </c>
      <c r="W307" s="137">
        <f t="shared" si="110"/>
        <v>0</v>
      </c>
      <c r="X307" s="137">
        <f t="shared" si="110"/>
        <v>0</v>
      </c>
      <c r="Y307" s="137">
        <f t="shared" si="110"/>
        <v>0</v>
      </c>
      <c r="Z307" s="137">
        <f t="shared" si="110"/>
        <v>0</v>
      </c>
      <c r="AA307" s="137">
        <f t="shared" si="110"/>
        <v>0</v>
      </c>
      <c r="AB307" s="137">
        <f t="shared" si="110"/>
        <v>0</v>
      </c>
      <c r="AC307" s="137">
        <f t="shared" si="110"/>
        <v>0</v>
      </c>
      <c r="AD307" s="137">
        <f t="shared" si="110"/>
        <v>0</v>
      </c>
      <c r="AE307" s="145">
        <f t="shared" si="110"/>
        <v>0</v>
      </c>
      <c r="AF307" s="367">
        <f t="shared" si="110"/>
        <v>0</v>
      </c>
    </row>
    <row r="308" spans="1:32" s="128" customFormat="1" ht="56.25" customHeight="1" x14ac:dyDescent="0.3">
      <c r="A308" s="442"/>
      <c r="B308" s="450"/>
      <c r="C308" s="445"/>
      <c r="D308" s="458"/>
      <c r="E308" s="461"/>
      <c r="F308" s="199" t="s">
        <v>394</v>
      </c>
      <c r="G308" s="371"/>
      <c r="H308" s="142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8"/>
      <c r="T308" s="138"/>
      <c r="U308" s="138"/>
      <c r="V308" s="138"/>
      <c r="W308" s="138"/>
      <c r="X308" s="138"/>
      <c r="Y308" s="138"/>
      <c r="Z308" s="138"/>
      <c r="AA308" s="138"/>
      <c r="AB308" s="138"/>
      <c r="AC308" s="138"/>
      <c r="AD308" s="138"/>
      <c r="AE308" s="244"/>
      <c r="AF308" s="371"/>
    </row>
    <row r="309" spans="1:32" s="128" customFormat="1" ht="54" customHeight="1" x14ac:dyDescent="0.3">
      <c r="A309" s="440"/>
      <c r="B309" s="451"/>
      <c r="C309" s="443"/>
      <c r="D309" s="456"/>
      <c r="E309" s="459"/>
      <c r="F309" s="200" t="s">
        <v>392</v>
      </c>
      <c r="G309" s="370"/>
      <c r="H309" s="143"/>
      <c r="I309" s="139"/>
      <c r="J309" s="139"/>
      <c r="K309" s="139"/>
      <c r="L309" s="139"/>
      <c r="M309" s="139"/>
      <c r="N309" s="139"/>
      <c r="O309" s="139"/>
      <c r="P309" s="139"/>
      <c r="Q309" s="139"/>
      <c r="R309" s="139"/>
      <c r="S309" s="139"/>
      <c r="T309" s="139"/>
      <c r="U309" s="139"/>
      <c r="V309" s="139"/>
      <c r="W309" s="139"/>
      <c r="X309" s="139"/>
      <c r="Y309" s="139"/>
      <c r="Z309" s="139"/>
      <c r="AA309" s="139"/>
      <c r="AB309" s="139"/>
      <c r="AC309" s="139"/>
      <c r="AD309" s="139"/>
      <c r="AE309" s="146"/>
      <c r="AF309" s="383"/>
    </row>
    <row r="310" spans="1:32" s="128" customFormat="1" ht="54" customHeight="1" x14ac:dyDescent="0.3">
      <c r="A310" s="441"/>
      <c r="B310" s="449"/>
      <c r="C310" s="444"/>
      <c r="D310" s="457"/>
      <c r="E310" s="460"/>
      <c r="F310" s="201" t="s">
        <v>393</v>
      </c>
      <c r="G310" s="367">
        <f>G311-G309</f>
        <v>0</v>
      </c>
      <c r="H310" s="140">
        <f t="shared" ref="H310:AF310" si="111">H311-H309</f>
        <v>0</v>
      </c>
      <c r="I310" s="137">
        <f t="shared" si="111"/>
        <v>0</v>
      </c>
      <c r="J310" s="137">
        <f t="shared" si="111"/>
        <v>0</v>
      </c>
      <c r="K310" s="137">
        <f t="shared" si="111"/>
        <v>0</v>
      </c>
      <c r="L310" s="137">
        <f t="shared" si="111"/>
        <v>0</v>
      </c>
      <c r="M310" s="137">
        <f t="shared" si="111"/>
        <v>0</v>
      </c>
      <c r="N310" s="137">
        <f t="shared" si="111"/>
        <v>0</v>
      </c>
      <c r="O310" s="137">
        <f t="shared" si="111"/>
        <v>0</v>
      </c>
      <c r="P310" s="137">
        <f t="shared" si="111"/>
        <v>0</v>
      </c>
      <c r="Q310" s="137">
        <f t="shared" si="111"/>
        <v>0</v>
      </c>
      <c r="R310" s="137">
        <f t="shared" si="111"/>
        <v>0</v>
      </c>
      <c r="S310" s="137">
        <f t="shared" si="111"/>
        <v>0</v>
      </c>
      <c r="T310" s="137">
        <f t="shared" si="111"/>
        <v>0</v>
      </c>
      <c r="U310" s="137">
        <f t="shared" si="111"/>
        <v>0</v>
      </c>
      <c r="V310" s="137">
        <f t="shared" si="111"/>
        <v>0</v>
      </c>
      <c r="W310" s="137">
        <f t="shared" si="111"/>
        <v>0</v>
      </c>
      <c r="X310" s="137">
        <f t="shared" si="111"/>
        <v>0</v>
      </c>
      <c r="Y310" s="137">
        <f t="shared" si="111"/>
        <v>0</v>
      </c>
      <c r="Z310" s="137">
        <f t="shared" si="111"/>
        <v>0</v>
      </c>
      <c r="AA310" s="137">
        <f t="shared" si="111"/>
        <v>0</v>
      </c>
      <c r="AB310" s="137">
        <f t="shared" si="111"/>
        <v>0</v>
      </c>
      <c r="AC310" s="137">
        <f t="shared" si="111"/>
        <v>0</v>
      </c>
      <c r="AD310" s="137">
        <f t="shared" si="111"/>
        <v>0</v>
      </c>
      <c r="AE310" s="145">
        <f t="shared" si="111"/>
        <v>0</v>
      </c>
      <c r="AF310" s="367">
        <f t="shared" si="111"/>
        <v>0</v>
      </c>
    </row>
    <row r="311" spans="1:32" s="128" customFormat="1" ht="54" customHeight="1" x14ac:dyDescent="0.3">
      <c r="A311" s="442"/>
      <c r="B311" s="450"/>
      <c r="C311" s="445"/>
      <c r="D311" s="458"/>
      <c r="E311" s="461"/>
      <c r="F311" s="199" t="s">
        <v>394</v>
      </c>
      <c r="G311" s="371"/>
      <c r="H311" s="142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244"/>
      <c r="AF311" s="371"/>
    </row>
    <row r="312" spans="1:32" s="128" customFormat="1" ht="39.75" customHeight="1" x14ac:dyDescent="0.3">
      <c r="A312" s="440"/>
      <c r="B312" s="451"/>
      <c r="C312" s="443"/>
      <c r="D312" s="456"/>
      <c r="E312" s="459"/>
      <c r="F312" s="200" t="s">
        <v>392</v>
      </c>
      <c r="G312" s="370"/>
      <c r="H312" s="143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39"/>
      <c r="V312" s="139"/>
      <c r="W312" s="139"/>
      <c r="X312" s="139"/>
      <c r="Y312" s="139"/>
      <c r="Z312" s="139"/>
      <c r="AA312" s="139"/>
      <c r="AB312" s="139"/>
      <c r="AC312" s="139"/>
      <c r="AD312" s="139"/>
      <c r="AE312" s="146"/>
      <c r="AF312" s="383"/>
    </row>
    <row r="313" spans="1:32" s="128" customFormat="1" ht="39.75" customHeight="1" x14ac:dyDescent="0.3">
      <c r="A313" s="441"/>
      <c r="B313" s="449"/>
      <c r="C313" s="444"/>
      <c r="D313" s="457"/>
      <c r="E313" s="460"/>
      <c r="F313" s="201" t="s">
        <v>393</v>
      </c>
      <c r="G313" s="367">
        <f>G314-G312</f>
        <v>0</v>
      </c>
      <c r="H313" s="140">
        <f t="shared" ref="H313:AF313" si="112">H314-H312</f>
        <v>0</v>
      </c>
      <c r="I313" s="137">
        <f t="shared" si="112"/>
        <v>0</v>
      </c>
      <c r="J313" s="137">
        <f t="shared" si="112"/>
        <v>0</v>
      </c>
      <c r="K313" s="137">
        <f t="shared" si="112"/>
        <v>0</v>
      </c>
      <c r="L313" s="137">
        <f t="shared" si="112"/>
        <v>0</v>
      </c>
      <c r="M313" s="137">
        <f t="shared" si="112"/>
        <v>0</v>
      </c>
      <c r="N313" s="137">
        <f t="shared" si="112"/>
        <v>0</v>
      </c>
      <c r="O313" s="137">
        <f t="shared" si="112"/>
        <v>0</v>
      </c>
      <c r="P313" s="137">
        <f t="shared" si="112"/>
        <v>0</v>
      </c>
      <c r="Q313" s="137">
        <f t="shared" si="112"/>
        <v>0</v>
      </c>
      <c r="R313" s="137">
        <f t="shared" si="112"/>
        <v>0</v>
      </c>
      <c r="S313" s="137">
        <f t="shared" si="112"/>
        <v>0</v>
      </c>
      <c r="T313" s="137">
        <f t="shared" si="112"/>
        <v>0</v>
      </c>
      <c r="U313" s="137">
        <f t="shared" si="112"/>
        <v>0</v>
      </c>
      <c r="V313" s="137">
        <f t="shared" si="112"/>
        <v>0</v>
      </c>
      <c r="W313" s="137">
        <f t="shared" si="112"/>
        <v>0</v>
      </c>
      <c r="X313" s="137">
        <f t="shared" si="112"/>
        <v>0</v>
      </c>
      <c r="Y313" s="137">
        <f t="shared" si="112"/>
        <v>0</v>
      </c>
      <c r="Z313" s="137">
        <f t="shared" si="112"/>
        <v>0</v>
      </c>
      <c r="AA313" s="137">
        <f t="shared" si="112"/>
        <v>0</v>
      </c>
      <c r="AB313" s="137">
        <f t="shared" si="112"/>
        <v>0</v>
      </c>
      <c r="AC313" s="137">
        <f t="shared" si="112"/>
        <v>0</v>
      </c>
      <c r="AD313" s="137">
        <f t="shared" si="112"/>
        <v>0</v>
      </c>
      <c r="AE313" s="145">
        <f t="shared" si="112"/>
        <v>0</v>
      </c>
      <c r="AF313" s="367">
        <f t="shared" si="112"/>
        <v>0</v>
      </c>
    </row>
    <row r="314" spans="1:32" s="128" customFormat="1" ht="39.75" customHeight="1" x14ac:dyDescent="0.3">
      <c r="A314" s="442"/>
      <c r="B314" s="450"/>
      <c r="C314" s="445"/>
      <c r="D314" s="458"/>
      <c r="E314" s="461"/>
      <c r="F314" s="199" t="s">
        <v>394</v>
      </c>
      <c r="G314" s="371"/>
      <c r="H314" s="142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244"/>
      <c r="AF314" s="371"/>
    </row>
    <row r="315" spans="1:32" s="128" customFormat="1" ht="59.25" customHeight="1" x14ac:dyDescent="0.3">
      <c r="A315" s="480"/>
      <c r="B315" s="483"/>
      <c r="C315" s="443"/>
      <c r="D315" s="456"/>
      <c r="E315" s="459"/>
      <c r="F315" s="200" t="s">
        <v>392</v>
      </c>
      <c r="G315" s="370"/>
      <c r="H315" s="143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39"/>
      <c r="V315" s="139"/>
      <c r="W315" s="139"/>
      <c r="X315" s="139"/>
      <c r="Y315" s="139"/>
      <c r="Z315" s="139"/>
      <c r="AA315" s="139"/>
      <c r="AB315" s="139"/>
      <c r="AC315" s="139"/>
      <c r="AD315" s="139"/>
      <c r="AE315" s="146"/>
      <c r="AF315" s="383"/>
    </row>
    <row r="316" spans="1:32" s="128" customFormat="1" ht="59.25" customHeight="1" x14ac:dyDescent="0.3">
      <c r="A316" s="481"/>
      <c r="B316" s="484"/>
      <c r="C316" s="444"/>
      <c r="D316" s="457"/>
      <c r="E316" s="460"/>
      <c r="F316" s="201" t="s">
        <v>393</v>
      </c>
      <c r="G316" s="367">
        <f t="shared" ref="G316:AF316" si="113">G317-G315</f>
        <v>0</v>
      </c>
      <c r="H316" s="140">
        <f t="shared" si="113"/>
        <v>0</v>
      </c>
      <c r="I316" s="137">
        <f t="shared" si="113"/>
        <v>0</v>
      </c>
      <c r="J316" s="137">
        <f t="shared" si="113"/>
        <v>0</v>
      </c>
      <c r="K316" s="137">
        <f t="shared" si="113"/>
        <v>0</v>
      </c>
      <c r="L316" s="137">
        <f t="shared" si="113"/>
        <v>0</v>
      </c>
      <c r="M316" s="137">
        <f t="shared" si="113"/>
        <v>0</v>
      </c>
      <c r="N316" s="137">
        <f t="shared" si="113"/>
        <v>0</v>
      </c>
      <c r="O316" s="137">
        <f t="shared" si="113"/>
        <v>0</v>
      </c>
      <c r="P316" s="137">
        <f t="shared" si="113"/>
        <v>0</v>
      </c>
      <c r="Q316" s="137">
        <f t="shared" si="113"/>
        <v>0</v>
      </c>
      <c r="R316" s="137">
        <f t="shared" si="113"/>
        <v>0</v>
      </c>
      <c r="S316" s="137">
        <f t="shared" si="113"/>
        <v>0</v>
      </c>
      <c r="T316" s="137">
        <f t="shared" si="113"/>
        <v>0</v>
      </c>
      <c r="U316" s="137">
        <f t="shared" si="113"/>
        <v>0</v>
      </c>
      <c r="V316" s="137">
        <f t="shared" si="113"/>
        <v>0</v>
      </c>
      <c r="W316" s="137">
        <f t="shared" si="113"/>
        <v>0</v>
      </c>
      <c r="X316" s="137">
        <f t="shared" si="113"/>
        <v>0</v>
      </c>
      <c r="Y316" s="137">
        <f t="shared" si="113"/>
        <v>0</v>
      </c>
      <c r="Z316" s="137">
        <f t="shared" si="113"/>
        <v>0</v>
      </c>
      <c r="AA316" s="137">
        <f t="shared" si="113"/>
        <v>0</v>
      </c>
      <c r="AB316" s="137">
        <f t="shared" si="113"/>
        <v>0</v>
      </c>
      <c r="AC316" s="137">
        <f t="shared" si="113"/>
        <v>0</v>
      </c>
      <c r="AD316" s="137">
        <f t="shared" si="113"/>
        <v>0</v>
      </c>
      <c r="AE316" s="145">
        <f t="shared" si="113"/>
        <v>0</v>
      </c>
      <c r="AF316" s="367">
        <f t="shared" si="113"/>
        <v>0</v>
      </c>
    </row>
    <row r="317" spans="1:32" s="128" customFormat="1" ht="59.25" customHeight="1" x14ac:dyDescent="0.3">
      <c r="A317" s="482"/>
      <c r="B317" s="485"/>
      <c r="C317" s="445"/>
      <c r="D317" s="458"/>
      <c r="E317" s="461"/>
      <c r="F317" s="199" t="s">
        <v>394</v>
      </c>
      <c r="G317" s="371"/>
      <c r="H317" s="142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8"/>
      <c r="V317" s="138"/>
      <c r="W317" s="138"/>
      <c r="X317" s="138"/>
      <c r="Y317" s="138"/>
      <c r="Z317" s="138"/>
      <c r="AA317" s="138"/>
      <c r="AB317" s="138"/>
      <c r="AC317" s="138"/>
      <c r="AD317" s="138"/>
      <c r="AE317" s="244"/>
      <c r="AF317" s="371"/>
    </row>
    <row r="318" spans="1:32" s="128" customFormat="1" ht="48" customHeight="1" x14ac:dyDescent="0.3">
      <c r="A318" s="480"/>
      <c r="B318" s="483"/>
      <c r="C318" s="443"/>
      <c r="D318" s="456"/>
      <c r="E318" s="459"/>
      <c r="F318" s="200" t="s">
        <v>392</v>
      </c>
      <c r="G318" s="370"/>
      <c r="H318" s="143"/>
      <c r="I318" s="139"/>
      <c r="J318" s="139"/>
      <c r="K318" s="139"/>
      <c r="L318" s="139"/>
      <c r="M318" s="139"/>
      <c r="N318" s="139"/>
      <c r="O318" s="139"/>
      <c r="P318" s="139"/>
      <c r="Q318" s="139"/>
      <c r="R318" s="139"/>
      <c r="S318" s="139"/>
      <c r="T318" s="139"/>
      <c r="U318" s="139"/>
      <c r="V318" s="139"/>
      <c r="W318" s="139"/>
      <c r="X318" s="139"/>
      <c r="Y318" s="139"/>
      <c r="Z318" s="139"/>
      <c r="AA318" s="139"/>
      <c r="AB318" s="139"/>
      <c r="AC318" s="139"/>
      <c r="AD318" s="139"/>
      <c r="AE318" s="146"/>
      <c r="AF318" s="383"/>
    </row>
    <row r="319" spans="1:32" s="128" customFormat="1" ht="48" customHeight="1" x14ac:dyDescent="0.3">
      <c r="A319" s="481"/>
      <c r="B319" s="484"/>
      <c r="C319" s="444"/>
      <c r="D319" s="457"/>
      <c r="E319" s="460"/>
      <c r="F319" s="201" t="s">
        <v>393</v>
      </c>
      <c r="G319" s="367">
        <f t="shared" ref="G319:AF319" si="114">G320-G318</f>
        <v>0</v>
      </c>
      <c r="H319" s="140">
        <f t="shared" si="114"/>
        <v>0</v>
      </c>
      <c r="I319" s="137">
        <f t="shared" si="114"/>
        <v>0</v>
      </c>
      <c r="J319" s="137">
        <f t="shared" si="114"/>
        <v>0</v>
      </c>
      <c r="K319" s="137">
        <f t="shared" si="114"/>
        <v>0</v>
      </c>
      <c r="L319" s="137">
        <f t="shared" si="114"/>
        <v>0</v>
      </c>
      <c r="M319" s="137">
        <f t="shared" si="114"/>
        <v>0</v>
      </c>
      <c r="N319" s="137">
        <f t="shared" si="114"/>
        <v>0</v>
      </c>
      <c r="O319" s="137">
        <f t="shared" si="114"/>
        <v>0</v>
      </c>
      <c r="P319" s="137">
        <f t="shared" si="114"/>
        <v>0</v>
      </c>
      <c r="Q319" s="137">
        <f t="shared" si="114"/>
        <v>0</v>
      </c>
      <c r="R319" s="137">
        <f t="shared" si="114"/>
        <v>0</v>
      </c>
      <c r="S319" s="137">
        <f t="shared" si="114"/>
        <v>0</v>
      </c>
      <c r="T319" s="137">
        <f t="shared" si="114"/>
        <v>0</v>
      </c>
      <c r="U319" s="137">
        <f t="shared" si="114"/>
        <v>0</v>
      </c>
      <c r="V319" s="137">
        <f t="shared" si="114"/>
        <v>0</v>
      </c>
      <c r="W319" s="137">
        <f t="shared" si="114"/>
        <v>0</v>
      </c>
      <c r="X319" s="137">
        <f t="shared" si="114"/>
        <v>0</v>
      </c>
      <c r="Y319" s="137">
        <f t="shared" si="114"/>
        <v>0</v>
      </c>
      <c r="Z319" s="137">
        <f t="shared" si="114"/>
        <v>0</v>
      </c>
      <c r="AA319" s="137">
        <f t="shared" si="114"/>
        <v>0</v>
      </c>
      <c r="AB319" s="137">
        <f t="shared" si="114"/>
        <v>0</v>
      </c>
      <c r="AC319" s="137">
        <f t="shared" si="114"/>
        <v>0</v>
      </c>
      <c r="AD319" s="137">
        <f t="shared" si="114"/>
        <v>0</v>
      </c>
      <c r="AE319" s="145">
        <f t="shared" si="114"/>
        <v>0</v>
      </c>
      <c r="AF319" s="367">
        <f t="shared" si="114"/>
        <v>0</v>
      </c>
    </row>
    <row r="320" spans="1:32" s="128" customFormat="1" ht="48" customHeight="1" x14ac:dyDescent="0.3">
      <c r="A320" s="482"/>
      <c r="B320" s="485"/>
      <c r="C320" s="445"/>
      <c r="D320" s="458"/>
      <c r="E320" s="461"/>
      <c r="F320" s="199" t="s">
        <v>394</v>
      </c>
      <c r="G320" s="371"/>
      <c r="H320" s="142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244"/>
      <c r="AF320" s="371"/>
    </row>
    <row r="321" spans="1:32" s="128" customFormat="1" ht="55.5" customHeight="1" x14ac:dyDescent="0.3">
      <c r="A321" s="480"/>
      <c r="B321" s="483"/>
      <c r="C321" s="443"/>
      <c r="D321" s="456"/>
      <c r="E321" s="459"/>
      <c r="F321" s="200" t="s">
        <v>392</v>
      </c>
      <c r="G321" s="370"/>
      <c r="H321" s="143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139"/>
      <c r="V321" s="139"/>
      <c r="W321" s="139"/>
      <c r="X321" s="139"/>
      <c r="Y321" s="139"/>
      <c r="Z321" s="139"/>
      <c r="AA321" s="139"/>
      <c r="AB321" s="139"/>
      <c r="AC321" s="139"/>
      <c r="AD321" s="139"/>
      <c r="AE321" s="146"/>
      <c r="AF321" s="383"/>
    </row>
    <row r="322" spans="1:32" s="128" customFormat="1" ht="55.5" customHeight="1" x14ac:dyDescent="0.3">
      <c r="A322" s="481"/>
      <c r="B322" s="484"/>
      <c r="C322" s="444"/>
      <c r="D322" s="457"/>
      <c r="E322" s="460"/>
      <c r="F322" s="201" t="s">
        <v>393</v>
      </c>
      <c r="G322" s="367">
        <f t="shared" ref="G322:AF322" si="115">G323-G321</f>
        <v>0</v>
      </c>
      <c r="H322" s="140">
        <f t="shared" si="115"/>
        <v>0</v>
      </c>
      <c r="I322" s="137">
        <f t="shared" si="115"/>
        <v>0</v>
      </c>
      <c r="J322" s="137">
        <f t="shared" si="115"/>
        <v>0</v>
      </c>
      <c r="K322" s="137">
        <f t="shared" si="115"/>
        <v>0</v>
      </c>
      <c r="L322" s="137">
        <f t="shared" si="115"/>
        <v>0</v>
      </c>
      <c r="M322" s="137">
        <f t="shared" si="115"/>
        <v>0</v>
      </c>
      <c r="N322" s="137">
        <f t="shared" si="115"/>
        <v>0</v>
      </c>
      <c r="O322" s="137">
        <f t="shared" si="115"/>
        <v>0</v>
      </c>
      <c r="P322" s="137">
        <f t="shared" si="115"/>
        <v>0</v>
      </c>
      <c r="Q322" s="137">
        <f t="shared" si="115"/>
        <v>0</v>
      </c>
      <c r="R322" s="137">
        <f t="shared" si="115"/>
        <v>0</v>
      </c>
      <c r="S322" s="137">
        <f t="shared" si="115"/>
        <v>0</v>
      </c>
      <c r="T322" s="137">
        <f t="shared" si="115"/>
        <v>0</v>
      </c>
      <c r="U322" s="137">
        <f t="shared" si="115"/>
        <v>0</v>
      </c>
      <c r="V322" s="137">
        <f t="shared" si="115"/>
        <v>0</v>
      </c>
      <c r="W322" s="137">
        <f t="shared" si="115"/>
        <v>0</v>
      </c>
      <c r="X322" s="137">
        <f t="shared" si="115"/>
        <v>0</v>
      </c>
      <c r="Y322" s="137">
        <f t="shared" si="115"/>
        <v>0</v>
      </c>
      <c r="Z322" s="137">
        <f t="shared" si="115"/>
        <v>0</v>
      </c>
      <c r="AA322" s="137">
        <f t="shared" si="115"/>
        <v>0</v>
      </c>
      <c r="AB322" s="137">
        <f t="shared" si="115"/>
        <v>0</v>
      </c>
      <c r="AC322" s="137">
        <f t="shared" si="115"/>
        <v>0</v>
      </c>
      <c r="AD322" s="137">
        <f t="shared" si="115"/>
        <v>0</v>
      </c>
      <c r="AE322" s="145">
        <f t="shared" si="115"/>
        <v>0</v>
      </c>
      <c r="AF322" s="367">
        <f t="shared" si="115"/>
        <v>0</v>
      </c>
    </row>
    <row r="323" spans="1:32" s="128" customFormat="1" ht="55.5" customHeight="1" x14ac:dyDescent="0.3">
      <c r="A323" s="482"/>
      <c r="B323" s="485"/>
      <c r="C323" s="445"/>
      <c r="D323" s="458"/>
      <c r="E323" s="461"/>
      <c r="F323" s="199" t="s">
        <v>394</v>
      </c>
      <c r="G323" s="371"/>
      <c r="H323" s="142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8"/>
      <c r="T323" s="138"/>
      <c r="U323" s="138"/>
      <c r="V323" s="138"/>
      <c r="W323" s="138"/>
      <c r="X323" s="138"/>
      <c r="Y323" s="138"/>
      <c r="Z323" s="138"/>
      <c r="AA323" s="138"/>
      <c r="AB323" s="138"/>
      <c r="AC323" s="138"/>
      <c r="AD323" s="138"/>
      <c r="AE323" s="244"/>
      <c r="AF323" s="371"/>
    </row>
    <row r="324" spans="1:32" s="128" customFormat="1" ht="45" customHeight="1" x14ac:dyDescent="0.3">
      <c r="A324" s="440"/>
      <c r="B324" s="451"/>
      <c r="C324" s="443"/>
      <c r="D324" s="456"/>
      <c r="E324" s="459"/>
      <c r="F324" s="200" t="s">
        <v>392</v>
      </c>
      <c r="G324" s="370"/>
      <c r="H324" s="143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39"/>
      <c r="V324" s="139"/>
      <c r="W324" s="139"/>
      <c r="X324" s="139"/>
      <c r="Y324" s="139"/>
      <c r="Z324" s="139"/>
      <c r="AA324" s="139"/>
      <c r="AB324" s="139"/>
      <c r="AC324" s="139"/>
      <c r="AD324" s="139"/>
      <c r="AE324" s="146"/>
      <c r="AF324" s="383"/>
    </row>
    <row r="325" spans="1:32" s="128" customFormat="1" ht="45" customHeight="1" x14ac:dyDescent="0.3">
      <c r="A325" s="441"/>
      <c r="B325" s="449"/>
      <c r="C325" s="444"/>
      <c r="D325" s="457"/>
      <c r="E325" s="460"/>
      <c r="F325" s="201" t="s">
        <v>393</v>
      </c>
      <c r="G325" s="367">
        <f>G326-G324</f>
        <v>0</v>
      </c>
      <c r="H325" s="140">
        <f t="shared" ref="H325:AF325" si="116">H326-H324</f>
        <v>0</v>
      </c>
      <c r="I325" s="137">
        <f t="shared" si="116"/>
        <v>0</v>
      </c>
      <c r="J325" s="137">
        <f t="shared" si="116"/>
        <v>0</v>
      </c>
      <c r="K325" s="137">
        <f t="shared" si="116"/>
        <v>0</v>
      </c>
      <c r="L325" s="137">
        <f t="shared" si="116"/>
        <v>0</v>
      </c>
      <c r="M325" s="137">
        <f t="shared" si="116"/>
        <v>0</v>
      </c>
      <c r="N325" s="137">
        <f t="shared" si="116"/>
        <v>0</v>
      </c>
      <c r="O325" s="137">
        <f t="shared" si="116"/>
        <v>0</v>
      </c>
      <c r="P325" s="137">
        <f t="shared" si="116"/>
        <v>0</v>
      </c>
      <c r="Q325" s="137">
        <f t="shared" si="116"/>
        <v>0</v>
      </c>
      <c r="R325" s="137">
        <f t="shared" si="116"/>
        <v>0</v>
      </c>
      <c r="S325" s="137">
        <f t="shared" si="116"/>
        <v>0</v>
      </c>
      <c r="T325" s="137">
        <f t="shared" si="116"/>
        <v>0</v>
      </c>
      <c r="U325" s="137">
        <f t="shared" si="116"/>
        <v>0</v>
      </c>
      <c r="V325" s="137">
        <f t="shared" si="116"/>
        <v>0</v>
      </c>
      <c r="W325" s="137">
        <f t="shared" si="116"/>
        <v>0</v>
      </c>
      <c r="X325" s="137">
        <f t="shared" si="116"/>
        <v>0</v>
      </c>
      <c r="Y325" s="137">
        <f t="shared" si="116"/>
        <v>0</v>
      </c>
      <c r="Z325" s="137">
        <f t="shared" si="116"/>
        <v>0</v>
      </c>
      <c r="AA325" s="137">
        <f t="shared" si="116"/>
        <v>0</v>
      </c>
      <c r="AB325" s="137">
        <f t="shared" si="116"/>
        <v>0</v>
      </c>
      <c r="AC325" s="137">
        <f t="shared" si="116"/>
        <v>0</v>
      </c>
      <c r="AD325" s="137">
        <f t="shared" si="116"/>
        <v>0</v>
      </c>
      <c r="AE325" s="145">
        <f t="shared" si="116"/>
        <v>0</v>
      </c>
      <c r="AF325" s="367">
        <f t="shared" si="116"/>
        <v>0</v>
      </c>
    </row>
    <row r="326" spans="1:32" s="128" customFormat="1" ht="45" customHeight="1" x14ac:dyDescent="0.3">
      <c r="A326" s="442"/>
      <c r="B326" s="450"/>
      <c r="C326" s="445"/>
      <c r="D326" s="458"/>
      <c r="E326" s="461"/>
      <c r="F326" s="199" t="s">
        <v>394</v>
      </c>
      <c r="G326" s="371"/>
      <c r="H326" s="142"/>
      <c r="I326" s="138"/>
      <c r="J326" s="138"/>
      <c r="K326" s="142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244"/>
      <c r="AF326" s="371"/>
    </row>
    <row r="327" spans="1:32" s="128" customFormat="1" ht="45" customHeight="1" x14ac:dyDescent="0.3">
      <c r="A327" s="480"/>
      <c r="B327" s="483"/>
      <c r="C327" s="443"/>
      <c r="D327" s="456"/>
      <c r="E327" s="459"/>
      <c r="F327" s="200" t="s">
        <v>392</v>
      </c>
      <c r="G327" s="370"/>
      <c r="H327" s="143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  <c r="Z327" s="139"/>
      <c r="AA327" s="139"/>
      <c r="AB327" s="139"/>
      <c r="AC327" s="139"/>
      <c r="AD327" s="139"/>
      <c r="AE327" s="146"/>
      <c r="AF327" s="383"/>
    </row>
    <row r="328" spans="1:32" s="128" customFormat="1" ht="45" customHeight="1" x14ac:dyDescent="0.3">
      <c r="A328" s="481"/>
      <c r="B328" s="484"/>
      <c r="C328" s="444"/>
      <c r="D328" s="457"/>
      <c r="E328" s="460"/>
      <c r="F328" s="201" t="s">
        <v>393</v>
      </c>
      <c r="G328" s="367">
        <f t="shared" ref="G328:AF328" si="117">G329-G327</f>
        <v>0</v>
      </c>
      <c r="H328" s="140">
        <f t="shared" si="117"/>
        <v>0</v>
      </c>
      <c r="I328" s="137">
        <f t="shared" si="117"/>
        <v>0</v>
      </c>
      <c r="J328" s="137">
        <f t="shared" si="117"/>
        <v>0</v>
      </c>
      <c r="K328" s="137">
        <f t="shared" si="117"/>
        <v>0</v>
      </c>
      <c r="L328" s="137">
        <f t="shared" si="117"/>
        <v>0</v>
      </c>
      <c r="M328" s="137">
        <f t="shared" si="117"/>
        <v>0</v>
      </c>
      <c r="N328" s="137">
        <f t="shared" si="117"/>
        <v>0</v>
      </c>
      <c r="O328" s="137">
        <f t="shared" si="117"/>
        <v>0</v>
      </c>
      <c r="P328" s="137">
        <f t="shared" si="117"/>
        <v>0</v>
      </c>
      <c r="Q328" s="137">
        <f t="shared" si="117"/>
        <v>0</v>
      </c>
      <c r="R328" s="137">
        <f t="shared" si="117"/>
        <v>0</v>
      </c>
      <c r="S328" s="137">
        <f t="shared" si="117"/>
        <v>0</v>
      </c>
      <c r="T328" s="137">
        <f t="shared" si="117"/>
        <v>0</v>
      </c>
      <c r="U328" s="137">
        <f t="shared" si="117"/>
        <v>0</v>
      </c>
      <c r="V328" s="137">
        <f t="shared" si="117"/>
        <v>0</v>
      </c>
      <c r="W328" s="137">
        <f t="shared" si="117"/>
        <v>0</v>
      </c>
      <c r="X328" s="137">
        <f t="shared" si="117"/>
        <v>0</v>
      </c>
      <c r="Y328" s="137">
        <f t="shared" si="117"/>
        <v>0</v>
      </c>
      <c r="Z328" s="137">
        <f t="shared" si="117"/>
        <v>0</v>
      </c>
      <c r="AA328" s="137">
        <f t="shared" si="117"/>
        <v>0</v>
      </c>
      <c r="AB328" s="137">
        <f t="shared" si="117"/>
        <v>0</v>
      </c>
      <c r="AC328" s="137">
        <f t="shared" si="117"/>
        <v>0</v>
      </c>
      <c r="AD328" s="137">
        <f t="shared" si="117"/>
        <v>0</v>
      </c>
      <c r="AE328" s="145">
        <f t="shared" si="117"/>
        <v>0</v>
      </c>
      <c r="AF328" s="367">
        <f t="shared" si="117"/>
        <v>0</v>
      </c>
    </row>
    <row r="329" spans="1:32" s="128" customFormat="1" ht="45" customHeight="1" x14ac:dyDescent="0.3">
      <c r="A329" s="482"/>
      <c r="B329" s="485"/>
      <c r="C329" s="445"/>
      <c r="D329" s="458"/>
      <c r="E329" s="461"/>
      <c r="F329" s="199" t="s">
        <v>394</v>
      </c>
      <c r="G329" s="371"/>
      <c r="H329" s="142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244"/>
      <c r="AF329" s="371"/>
    </row>
    <row r="330" spans="1:32" s="128" customFormat="1" ht="45" customHeight="1" x14ac:dyDescent="0.3">
      <c r="A330" s="440"/>
      <c r="B330" s="451"/>
      <c r="C330" s="443"/>
      <c r="D330" s="456"/>
      <c r="E330" s="459"/>
      <c r="F330" s="200" t="s">
        <v>392</v>
      </c>
      <c r="G330" s="370"/>
      <c r="H330" s="143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139"/>
      <c r="V330" s="139"/>
      <c r="W330" s="139"/>
      <c r="X330" s="139"/>
      <c r="Y330" s="139"/>
      <c r="Z330" s="139"/>
      <c r="AA330" s="139"/>
      <c r="AB330" s="139"/>
      <c r="AC330" s="139"/>
      <c r="AD330" s="139"/>
      <c r="AE330" s="146"/>
      <c r="AF330" s="383"/>
    </row>
    <row r="331" spans="1:32" s="128" customFormat="1" ht="45" customHeight="1" x14ac:dyDescent="0.3">
      <c r="A331" s="441"/>
      <c r="B331" s="449"/>
      <c r="C331" s="444"/>
      <c r="D331" s="457"/>
      <c r="E331" s="460"/>
      <c r="F331" s="201" t="s">
        <v>393</v>
      </c>
      <c r="G331" s="367">
        <f>G332-G330</f>
        <v>0</v>
      </c>
      <c r="H331" s="140">
        <f t="shared" ref="H331:AF331" si="118">H332-H330</f>
        <v>0</v>
      </c>
      <c r="I331" s="137">
        <f t="shared" si="118"/>
        <v>0</v>
      </c>
      <c r="J331" s="137">
        <f t="shared" si="118"/>
        <v>0</v>
      </c>
      <c r="K331" s="137">
        <f t="shared" si="118"/>
        <v>0</v>
      </c>
      <c r="L331" s="137">
        <f t="shared" si="118"/>
        <v>0</v>
      </c>
      <c r="M331" s="137">
        <f t="shared" si="118"/>
        <v>0</v>
      </c>
      <c r="N331" s="137">
        <f t="shared" si="118"/>
        <v>0</v>
      </c>
      <c r="O331" s="137">
        <f t="shared" si="118"/>
        <v>0</v>
      </c>
      <c r="P331" s="137">
        <f t="shared" si="118"/>
        <v>0</v>
      </c>
      <c r="Q331" s="137">
        <f t="shared" si="118"/>
        <v>0</v>
      </c>
      <c r="R331" s="137">
        <f t="shared" si="118"/>
        <v>0</v>
      </c>
      <c r="S331" s="137">
        <f t="shared" si="118"/>
        <v>0</v>
      </c>
      <c r="T331" s="137">
        <f t="shared" si="118"/>
        <v>0</v>
      </c>
      <c r="U331" s="137">
        <f t="shared" si="118"/>
        <v>0</v>
      </c>
      <c r="V331" s="137">
        <f t="shared" si="118"/>
        <v>0</v>
      </c>
      <c r="W331" s="137">
        <f t="shared" si="118"/>
        <v>0</v>
      </c>
      <c r="X331" s="137">
        <f t="shared" si="118"/>
        <v>0</v>
      </c>
      <c r="Y331" s="137">
        <f t="shared" si="118"/>
        <v>0</v>
      </c>
      <c r="Z331" s="137">
        <f t="shared" si="118"/>
        <v>0</v>
      </c>
      <c r="AA331" s="137">
        <f t="shared" si="118"/>
        <v>0</v>
      </c>
      <c r="AB331" s="137">
        <f t="shared" si="118"/>
        <v>0</v>
      </c>
      <c r="AC331" s="137">
        <f t="shared" si="118"/>
        <v>0</v>
      </c>
      <c r="AD331" s="137">
        <f t="shared" si="118"/>
        <v>0</v>
      </c>
      <c r="AE331" s="145">
        <f t="shared" si="118"/>
        <v>0</v>
      </c>
      <c r="AF331" s="367">
        <f t="shared" si="118"/>
        <v>0</v>
      </c>
    </row>
    <row r="332" spans="1:32" s="128" customFormat="1" ht="45" customHeight="1" x14ac:dyDescent="0.3">
      <c r="A332" s="442"/>
      <c r="B332" s="450"/>
      <c r="C332" s="445"/>
      <c r="D332" s="458"/>
      <c r="E332" s="461"/>
      <c r="F332" s="199" t="s">
        <v>394</v>
      </c>
      <c r="G332" s="371"/>
      <c r="H332" s="142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244"/>
      <c r="AF332" s="371"/>
    </row>
    <row r="333" spans="1:32" s="128" customFormat="1" ht="59.25" customHeight="1" x14ac:dyDescent="0.3">
      <c r="A333" s="440"/>
      <c r="B333" s="451"/>
      <c r="C333" s="443"/>
      <c r="D333" s="456"/>
      <c r="E333" s="459"/>
      <c r="F333" s="200" t="s">
        <v>392</v>
      </c>
      <c r="G333" s="370"/>
      <c r="H333" s="143"/>
      <c r="I333" s="139"/>
      <c r="J333" s="139"/>
      <c r="K333" s="139"/>
      <c r="L333" s="139"/>
      <c r="M333" s="139"/>
      <c r="N333" s="139"/>
      <c r="O333" s="139"/>
      <c r="P333" s="139"/>
      <c r="Q333" s="139"/>
      <c r="R333" s="139"/>
      <c r="S333" s="139"/>
      <c r="T333" s="139"/>
      <c r="U333" s="139"/>
      <c r="V333" s="139"/>
      <c r="W333" s="139"/>
      <c r="X333" s="139"/>
      <c r="Y333" s="139"/>
      <c r="Z333" s="139"/>
      <c r="AA333" s="139"/>
      <c r="AB333" s="139"/>
      <c r="AC333" s="139"/>
      <c r="AD333" s="139"/>
      <c r="AE333" s="146"/>
      <c r="AF333" s="383"/>
    </row>
    <row r="334" spans="1:32" s="128" customFormat="1" ht="59.25" customHeight="1" x14ac:dyDescent="0.3">
      <c r="A334" s="441"/>
      <c r="B334" s="449"/>
      <c r="C334" s="444"/>
      <c r="D334" s="457"/>
      <c r="E334" s="460"/>
      <c r="F334" s="201" t="s">
        <v>393</v>
      </c>
      <c r="G334" s="367">
        <f t="shared" ref="G334:T334" si="119">G335-G333</f>
        <v>0</v>
      </c>
      <c r="H334" s="140">
        <f t="shared" si="119"/>
        <v>0</v>
      </c>
      <c r="I334" s="137">
        <f t="shared" si="119"/>
        <v>0</v>
      </c>
      <c r="J334" s="137">
        <f t="shared" si="119"/>
        <v>0</v>
      </c>
      <c r="K334" s="137">
        <f t="shared" si="119"/>
        <v>0</v>
      </c>
      <c r="L334" s="137">
        <f t="shared" si="119"/>
        <v>0</v>
      </c>
      <c r="M334" s="137">
        <f t="shared" si="119"/>
        <v>0</v>
      </c>
      <c r="N334" s="137">
        <f t="shared" si="119"/>
        <v>0</v>
      </c>
      <c r="O334" s="137">
        <f t="shared" si="119"/>
        <v>0</v>
      </c>
      <c r="P334" s="137">
        <f t="shared" si="119"/>
        <v>0</v>
      </c>
      <c r="Q334" s="137">
        <f t="shared" si="119"/>
        <v>0</v>
      </c>
      <c r="R334" s="137">
        <f t="shared" si="119"/>
        <v>0</v>
      </c>
      <c r="S334" s="137">
        <f t="shared" si="119"/>
        <v>0</v>
      </c>
      <c r="T334" s="137">
        <f t="shared" si="119"/>
        <v>0</v>
      </c>
      <c r="U334" s="137">
        <f t="shared" ref="U334:AF334" si="120">U335-U333</f>
        <v>0</v>
      </c>
      <c r="V334" s="137">
        <f t="shared" si="120"/>
        <v>0</v>
      </c>
      <c r="W334" s="137">
        <f t="shared" si="120"/>
        <v>0</v>
      </c>
      <c r="X334" s="137">
        <f t="shared" si="120"/>
        <v>0</v>
      </c>
      <c r="Y334" s="137">
        <f t="shared" si="120"/>
        <v>0</v>
      </c>
      <c r="Z334" s="137">
        <f t="shared" si="120"/>
        <v>0</v>
      </c>
      <c r="AA334" s="137">
        <f t="shared" si="120"/>
        <v>0</v>
      </c>
      <c r="AB334" s="137">
        <f t="shared" si="120"/>
        <v>0</v>
      </c>
      <c r="AC334" s="137">
        <f t="shared" si="120"/>
        <v>0</v>
      </c>
      <c r="AD334" s="137">
        <f t="shared" si="120"/>
        <v>0</v>
      </c>
      <c r="AE334" s="145">
        <f t="shared" si="120"/>
        <v>0</v>
      </c>
      <c r="AF334" s="367">
        <f t="shared" si="120"/>
        <v>0</v>
      </c>
    </row>
    <row r="335" spans="1:32" s="128" customFormat="1" ht="59.25" customHeight="1" x14ac:dyDescent="0.3">
      <c r="A335" s="442"/>
      <c r="B335" s="450"/>
      <c r="C335" s="445"/>
      <c r="D335" s="458"/>
      <c r="E335" s="461"/>
      <c r="F335" s="199" t="s">
        <v>394</v>
      </c>
      <c r="G335" s="371"/>
      <c r="H335" s="142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38"/>
      <c r="AA335" s="138"/>
      <c r="AB335" s="138"/>
      <c r="AC335" s="138"/>
      <c r="AD335" s="138"/>
      <c r="AE335" s="244"/>
      <c r="AF335" s="371"/>
    </row>
    <row r="336" spans="1:32" s="128" customFormat="1" ht="57.75" customHeight="1" x14ac:dyDescent="0.3">
      <c r="A336" s="440"/>
      <c r="B336" s="451"/>
      <c r="C336" s="443"/>
      <c r="D336" s="456"/>
      <c r="E336" s="459"/>
      <c r="F336" s="200" t="s">
        <v>392</v>
      </c>
      <c r="G336" s="370"/>
      <c r="H336" s="143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39"/>
      <c r="V336" s="139"/>
      <c r="W336" s="139"/>
      <c r="X336" s="139"/>
      <c r="Y336" s="139"/>
      <c r="Z336" s="139"/>
      <c r="AA336" s="139"/>
      <c r="AB336" s="139"/>
      <c r="AC336" s="139"/>
      <c r="AD336" s="139"/>
      <c r="AE336" s="146"/>
      <c r="AF336" s="383"/>
    </row>
    <row r="337" spans="1:32" s="128" customFormat="1" ht="57.75" customHeight="1" x14ac:dyDescent="0.3">
      <c r="A337" s="441"/>
      <c r="B337" s="449"/>
      <c r="C337" s="444"/>
      <c r="D337" s="457"/>
      <c r="E337" s="460"/>
      <c r="F337" s="201" t="s">
        <v>393</v>
      </c>
      <c r="G337" s="367">
        <f t="shared" ref="G337:T337" si="121">G338-G336</f>
        <v>0</v>
      </c>
      <c r="H337" s="140">
        <f t="shared" si="121"/>
        <v>0</v>
      </c>
      <c r="I337" s="137">
        <f t="shared" si="121"/>
        <v>0</v>
      </c>
      <c r="J337" s="137">
        <f t="shared" si="121"/>
        <v>0</v>
      </c>
      <c r="K337" s="137">
        <f t="shared" si="121"/>
        <v>0</v>
      </c>
      <c r="L337" s="137">
        <f t="shared" si="121"/>
        <v>0</v>
      </c>
      <c r="M337" s="137">
        <f t="shared" si="121"/>
        <v>0</v>
      </c>
      <c r="N337" s="137">
        <f t="shared" si="121"/>
        <v>0</v>
      </c>
      <c r="O337" s="137">
        <f t="shared" si="121"/>
        <v>0</v>
      </c>
      <c r="P337" s="137">
        <f t="shared" si="121"/>
        <v>0</v>
      </c>
      <c r="Q337" s="137">
        <f t="shared" si="121"/>
        <v>0</v>
      </c>
      <c r="R337" s="137">
        <f t="shared" si="121"/>
        <v>0</v>
      </c>
      <c r="S337" s="137">
        <f t="shared" si="121"/>
        <v>0</v>
      </c>
      <c r="T337" s="137">
        <f t="shared" si="121"/>
        <v>0</v>
      </c>
      <c r="U337" s="137">
        <f t="shared" ref="U337:AF337" si="122">U338-U336</f>
        <v>0</v>
      </c>
      <c r="V337" s="137">
        <f t="shared" si="122"/>
        <v>0</v>
      </c>
      <c r="W337" s="137">
        <f t="shared" si="122"/>
        <v>0</v>
      </c>
      <c r="X337" s="137">
        <f t="shared" si="122"/>
        <v>0</v>
      </c>
      <c r="Y337" s="137">
        <f t="shared" si="122"/>
        <v>0</v>
      </c>
      <c r="Z337" s="137">
        <f t="shared" si="122"/>
        <v>0</v>
      </c>
      <c r="AA337" s="137">
        <f t="shared" si="122"/>
        <v>0</v>
      </c>
      <c r="AB337" s="137">
        <f t="shared" si="122"/>
        <v>0</v>
      </c>
      <c r="AC337" s="137">
        <f t="shared" si="122"/>
        <v>0</v>
      </c>
      <c r="AD337" s="137">
        <f t="shared" si="122"/>
        <v>0</v>
      </c>
      <c r="AE337" s="145">
        <f t="shared" si="122"/>
        <v>0</v>
      </c>
      <c r="AF337" s="367">
        <f t="shared" si="122"/>
        <v>0</v>
      </c>
    </row>
    <row r="338" spans="1:32" s="128" customFormat="1" ht="57.75" customHeight="1" x14ac:dyDescent="0.3">
      <c r="A338" s="442"/>
      <c r="B338" s="450"/>
      <c r="C338" s="445"/>
      <c r="D338" s="458"/>
      <c r="E338" s="461"/>
      <c r="F338" s="199" t="s">
        <v>394</v>
      </c>
      <c r="G338" s="371"/>
      <c r="H338" s="142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244"/>
      <c r="AF338" s="371"/>
    </row>
    <row r="339" spans="1:32" s="128" customFormat="1" ht="43.5" customHeight="1" x14ac:dyDescent="0.3">
      <c r="A339" s="480"/>
      <c r="B339" s="483"/>
      <c r="C339" s="443"/>
      <c r="D339" s="456"/>
      <c r="E339" s="459"/>
      <c r="F339" s="200" t="s">
        <v>392</v>
      </c>
      <c r="G339" s="370"/>
      <c r="H339" s="143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39"/>
      <c r="X339" s="139"/>
      <c r="Y339" s="139"/>
      <c r="Z339" s="139"/>
      <c r="AA339" s="139"/>
      <c r="AB339" s="139"/>
      <c r="AC339" s="139"/>
      <c r="AD339" s="139"/>
      <c r="AE339" s="146"/>
      <c r="AF339" s="383"/>
    </row>
    <row r="340" spans="1:32" s="128" customFormat="1" ht="43.5" customHeight="1" x14ac:dyDescent="0.3">
      <c r="A340" s="481"/>
      <c r="B340" s="484"/>
      <c r="C340" s="444"/>
      <c r="D340" s="457"/>
      <c r="E340" s="460"/>
      <c r="F340" s="201" t="s">
        <v>393</v>
      </c>
      <c r="G340" s="367">
        <f t="shared" ref="G340:AF340" si="123">G341-G339</f>
        <v>0</v>
      </c>
      <c r="H340" s="140">
        <f t="shared" si="123"/>
        <v>0</v>
      </c>
      <c r="I340" s="137">
        <f t="shared" si="123"/>
        <v>0</v>
      </c>
      <c r="J340" s="137">
        <f t="shared" si="123"/>
        <v>0</v>
      </c>
      <c r="K340" s="137">
        <f t="shared" si="123"/>
        <v>0</v>
      </c>
      <c r="L340" s="137">
        <f t="shared" si="123"/>
        <v>0</v>
      </c>
      <c r="M340" s="137">
        <f t="shared" si="123"/>
        <v>0</v>
      </c>
      <c r="N340" s="137">
        <f t="shared" si="123"/>
        <v>0</v>
      </c>
      <c r="O340" s="137">
        <f t="shared" si="123"/>
        <v>0</v>
      </c>
      <c r="P340" s="137">
        <f t="shared" si="123"/>
        <v>0</v>
      </c>
      <c r="Q340" s="137">
        <f t="shared" si="123"/>
        <v>0</v>
      </c>
      <c r="R340" s="137">
        <f t="shared" si="123"/>
        <v>0</v>
      </c>
      <c r="S340" s="137">
        <f t="shared" si="123"/>
        <v>0</v>
      </c>
      <c r="T340" s="137">
        <f t="shared" si="123"/>
        <v>0</v>
      </c>
      <c r="U340" s="137">
        <f t="shared" si="123"/>
        <v>0</v>
      </c>
      <c r="V340" s="137">
        <f t="shared" si="123"/>
        <v>0</v>
      </c>
      <c r="W340" s="137">
        <f t="shared" si="123"/>
        <v>0</v>
      </c>
      <c r="X340" s="137">
        <f t="shared" si="123"/>
        <v>0</v>
      </c>
      <c r="Y340" s="137">
        <f t="shared" si="123"/>
        <v>0</v>
      </c>
      <c r="Z340" s="137">
        <f t="shared" si="123"/>
        <v>0</v>
      </c>
      <c r="AA340" s="137">
        <f t="shared" si="123"/>
        <v>0</v>
      </c>
      <c r="AB340" s="137">
        <f t="shared" si="123"/>
        <v>0</v>
      </c>
      <c r="AC340" s="137">
        <f t="shared" si="123"/>
        <v>0</v>
      </c>
      <c r="AD340" s="137">
        <f t="shared" si="123"/>
        <v>0</v>
      </c>
      <c r="AE340" s="145">
        <f t="shared" si="123"/>
        <v>0</v>
      </c>
      <c r="AF340" s="367">
        <f t="shared" si="123"/>
        <v>0</v>
      </c>
    </row>
    <row r="341" spans="1:32" s="128" customFormat="1" ht="43.5" customHeight="1" x14ac:dyDescent="0.3">
      <c r="A341" s="482"/>
      <c r="B341" s="485"/>
      <c r="C341" s="445"/>
      <c r="D341" s="458"/>
      <c r="E341" s="461"/>
      <c r="F341" s="199" t="s">
        <v>394</v>
      </c>
      <c r="G341" s="371"/>
      <c r="H341" s="142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138"/>
      <c r="AA341" s="138"/>
      <c r="AB341" s="138"/>
      <c r="AC341" s="138"/>
      <c r="AD341" s="138"/>
      <c r="AE341" s="244"/>
      <c r="AF341" s="371"/>
    </row>
    <row r="342" spans="1:32" s="128" customFormat="1" ht="43.5" customHeight="1" x14ac:dyDescent="0.3">
      <c r="A342" s="440"/>
      <c r="B342" s="451"/>
      <c r="C342" s="443"/>
      <c r="D342" s="456"/>
      <c r="E342" s="459"/>
      <c r="F342" s="200" t="s">
        <v>392</v>
      </c>
      <c r="G342" s="370"/>
      <c r="H342" s="143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39"/>
      <c r="V342" s="139"/>
      <c r="W342" s="139"/>
      <c r="X342" s="139"/>
      <c r="Y342" s="139"/>
      <c r="Z342" s="139"/>
      <c r="AA342" s="139"/>
      <c r="AB342" s="139"/>
      <c r="AC342" s="139"/>
      <c r="AD342" s="139"/>
      <c r="AE342" s="146"/>
      <c r="AF342" s="383"/>
    </row>
    <row r="343" spans="1:32" s="128" customFormat="1" ht="43.5" customHeight="1" x14ac:dyDescent="0.3">
      <c r="A343" s="441"/>
      <c r="B343" s="449"/>
      <c r="C343" s="444"/>
      <c r="D343" s="457"/>
      <c r="E343" s="460"/>
      <c r="F343" s="201" t="s">
        <v>393</v>
      </c>
      <c r="G343" s="367">
        <f>G344-G342</f>
        <v>0</v>
      </c>
      <c r="H343" s="140">
        <f t="shared" ref="H343:AF343" si="124">H344-H342</f>
        <v>0</v>
      </c>
      <c r="I343" s="137">
        <f t="shared" si="124"/>
        <v>0</v>
      </c>
      <c r="J343" s="137">
        <f t="shared" si="124"/>
        <v>0</v>
      </c>
      <c r="K343" s="137">
        <f t="shared" si="124"/>
        <v>0</v>
      </c>
      <c r="L343" s="137">
        <f t="shared" si="124"/>
        <v>0</v>
      </c>
      <c r="M343" s="137">
        <f t="shared" si="124"/>
        <v>0</v>
      </c>
      <c r="N343" s="137">
        <f t="shared" si="124"/>
        <v>0</v>
      </c>
      <c r="O343" s="137">
        <f t="shared" si="124"/>
        <v>0</v>
      </c>
      <c r="P343" s="137">
        <f t="shared" si="124"/>
        <v>0</v>
      </c>
      <c r="Q343" s="137">
        <f t="shared" si="124"/>
        <v>0</v>
      </c>
      <c r="R343" s="137">
        <f t="shared" si="124"/>
        <v>0</v>
      </c>
      <c r="S343" s="137">
        <f t="shared" si="124"/>
        <v>0</v>
      </c>
      <c r="T343" s="137">
        <f t="shared" si="124"/>
        <v>0</v>
      </c>
      <c r="U343" s="137">
        <f t="shared" si="124"/>
        <v>0</v>
      </c>
      <c r="V343" s="137">
        <f t="shared" si="124"/>
        <v>0</v>
      </c>
      <c r="W343" s="137">
        <f t="shared" si="124"/>
        <v>0</v>
      </c>
      <c r="X343" s="137">
        <f t="shared" si="124"/>
        <v>0</v>
      </c>
      <c r="Y343" s="137">
        <f t="shared" si="124"/>
        <v>0</v>
      </c>
      <c r="Z343" s="137">
        <f t="shared" si="124"/>
        <v>0</v>
      </c>
      <c r="AA343" s="137">
        <f t="shared" si="124"/>
        <v>0</v>
      </c>
      <c r="AB343" s="137">
        <f t="shared" si="124"/>
        <v>0</v>
      </c>
      <c r="AC343" s="137">
        <f t="shared" si="124"/>
        <v>0</v>
      </c>
      <c r="AD343" s="137">
        <f t="shared" si="124"/>
        <v>0</v>
      </c>
      <c r="AE343" s="145">
        <f t="shared" si="124"/>
        <v>0</v>
      </c>
      <c r="AF343" s="367">
        <f t="shared" si="124"/>
        <v>0</v>
      </c>
    </row>
    <row r="344" spans="1:32" s="128" customFormat="1" ht="43.5" customHeight="1" x14ac:dyDescent="0.3">
      <c r="A344" s="442"/>
      <c r="B344" s="450"/>
      <c r="C344" s="445"/>
      <c r="D344" s="458"/>
      <c r="E344" s="461"/>
      <c r="F344" s="199" t="s">
        <v>394</v>
      </c>
      <c r="G344" s="371"/>
      <c r="H344" s="142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8"/>
      <c r="X344" s="138"/>
      <c r="Y344" s="138"/>
      <c r="Z344" s="138"/>
      <c r="AA344" s="138"/>
      <c r="AB344" s="138"/>
      <c r="AC344" s="138"/>
      <c r="AD344" s="138"/>
      <c r="AE344" s="244"/>
      <c r="AF344" s="371"/>
    </row>
    <row r="345" spans="1:32" s="128" customFormat="1" ht="51.75" customHeight="1" x14ac:dyDescent="0.3">
      <c r="A345" s="440"/>
      <c r="B345" s="451"/>
      <c r="C345" s="443"/>
      <c r="D345" s="456"/>
      <c r="E345" s="459"/>
      <c r="F345" s="200" t="s">
        <v>392</v>
      </c>
      <c r="G345" s="370"/>
      <c r="H345" s="143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39"/>
      <c r="V345" s="139"/>
      <c r="W345" s="139"/>
      <c r="X345" s="139"/>
      <c r="Y345" s="139"/>
      <c r="Z345" s="139"/>
      <c r="AA345" s="139"/>
      <c r="AB345" s="139"/>
      <c r="AC345" s="139"/>
      <c r="AD345" s="139"/>
      <c r="AE345" s="146"/>
      <c r="AF345" s="383"/>
    </row>
    <row r="346" spans="1:32" s="128" customFormat="1" ht="51.75" customHeight="1" x14ac:dyDescent="0.3">
      <c r="A346" s="441"/>
      <c r="B346" s="449"/>
      <c r="C346" s="444"/>
      <c r="D346" s="457"/>
      <c r="E346" s="460"/>
      <c r="F346" s="201" t="s">
        <v>393</v>
      </c>
      <c r="G346" s="367">
        <f t="shared" ref="G346:T346" si="125">G347-G345</f>
        <v>0</v>
      </c>
      <c r="H346" s="140">
        <f t="shared" si="125"/>
        <v>0</v>
      </c>
      <c r="I346" s="137">
        <f t="shared" si="125"/>
        <v>0</v>
      </c>
      <c r="J346" s="137">
        <f t="shared" si="125"/>
        <v>0</v>
      </c>
      <c r="K346" s="137">
        <f t="shared" si="125"/>
        <v>0</v>
      </c>
      <c r="L346" s="137">
        <f t="shared" si="125"/>
        <v>0</v>
      </c>
      <c r="M346" s="137">
        <f t="shared" si="125"/>
        <v>0</v>
      </c>
      <c r="N346" s="137">
        <f t="shared" si="125"/>
        <v>0</v>
      </c>
      <c r="O346" s="137">
        <f t="shared" si="125"/>
        <v>0</v>
      </c>
      <c r="P346" s="137">
        <f t="shared" si="125"/>
        <v>0</v>
      </c>
      <c r="Q346" s="137">
        <f t="shared" si="125"/>
        <v>0</v>
      </c>
      <c r="R346" s="137">
        <f t="shared" si="125"/>
        <v>0</v>
      </c>
      <c r="S346" s="137">
        <f t="shared" si="125"/>
        <v>0</v>
      </c>
      <c r="T346" s="137">
        <f t="shared" si="125"/>
        <v>0</v>
      </c>
      <c r="U346" s="137">
        <f t="shared" ref="U346:AF346" si="126">U347-U345</f>
        <v>0</v>
      </c>
      <c r="V346" s="137">
        <f t="shared" si="126"/>
        <v>0</v>
      </c>
      <c r="W346" s="137">
        <f t="shared" si="126"/>
        <v>0</v>
      </c>
      <c r="X346" s="137">
        <f t="shared" si="126"/>
        <v>0</v>
      </c>
      <c r="Y346" s="137">
        <f t="shared" si="126"/>
        <v>0</v>
      </c>
      <c r="Z346" s="137">
        <f t="shared" si="126"/>
        <v>0</v>
      </c>
      <c r="AA346" s="137">
        <f t="shared" si="126"/>
        <v>0</v>
      </c>
      <c r="AB346" s="137">
        <f t="shared" si="126"/>
        <v>0</v>
      </c>
      <c r="AC346" s="137">
        <f t="shared" si="126"/>
        <v>0</v>
      </c>
      <c r="AD346" s="137">
        <f t="shared" si="126"/>
        <v>0</v>
      </c>
      <c r="AE346" s="145">
        <f t="shared" si="126"/>
        <v>0</v>
      </c>
      <c r="AF346" s="367">
        <f t="shared" si="126"/>
        <v>0</v>
      </c>
    </row>
    <row r="347" spans="1:32" s="128" customFormat="1" ht="51.75" customHeight="1" x14ac:dyDescent="0.3">
      <c r="A347" s="442"/>
      <c r="B347" s="450"/>
      <c r="C347" s="445"/>
      <c r="D347" s="458"/>
      <c r="E347" s="461"/>
      <c r="F347" s="199" t="s">
        <v>394</v>
      </c>
      <c r="G347" s="371"/>
      <c r="H347" s="142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8"/>
      <c r="X347" s="138"/>
      <c r="Y347" s="138"/>
      <c r="Z347" s="138"/>
      <c r="AA347" s="138"/>
      <c r="AB347" s="138"/>
      <c r="AC347" s="138"/>
      <c r="AD347" s="138"/>
      <c r="AE347" s="244"/>
      <c r="AF347" s="371"/>
    </row>
    <row r="348" spans="1:32" s="128" customFormat="1" ht="45" customHeight="1" x14ac:dyDescent="0.3">
      <c r="A348" s="440"/>
      <c r="B348" s="451"/>
      <c r="C348" s="443"/>
      <c r="D348" s="456"/>
      <c r="E348" s="459"/>
      <c r="F348" s="200" t="s">
        <v>392</v>
      </c>
      <c r="G348" s="370"/>
      <c r="H348" s="143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  <c r="X348" s="139"/>
      <c r="Y348" s="139"/>
      <c r="Z348" s="139"/>
      <c r="AA348" s="139"/>
      <c r="AB348" s="139"/>
      <c r="AC348" s="139"/>
      <c r="AD348" s="139"/>
      <c r="AE348" s="146"/>
      <c r="AF348" s="383"/>
    </row>
    <row r="349" spans="1:32" s="128" customFormat="1" ht="45" customHeight="1" x14ac:dyDescent="0.3">
      <c r="A349" s="441"/>
      <c r="B349" s="449"/>
      <c r="C349" s="444"/>
      <c r="D349" s="457"/>
      <c r="E349" s="460"/>
      <c r="F349" s="201" t="s">
        <v>393</v>
      </c>
      <c r="G349" s="367">
        <f t="shared" ref="G349" si="127">G350-G348</f>
        <v>0</v>
      </c>
      <c r="H349" s="140">
        <f t="shared" ref="H349" si="128">H350-H348</f>
        <v>0</v>
      </c>
      <c r="I349" s="137">
        <f t="shared" ref="I349" si="129">I350-I348</f>
        <v>0</v>
      </c>
      <c r="J349" s="137">
        <f t="shared" ref="J349" si="130">J350-J348</f>
        <v>0</v>
      </c>
      <c r="K349" s="137">
        <f t="shared" ref="K349" si="131">K350-K348</f>
        <v>0</v>
      </c>
      <c r="L349" s="137">
        <f t="shared" ref="L349" si="132">L350-L348</f>
        <v>0</v>
      </c>
      <c r="M349" s="137">
        <f t="shared" ref="M349" si="133">M350-M348</f>
        <v>0</v>
      </c>
      <c r="N349" s="137">
        <f t="shared" ref="N349" si="134">N350-N348</f>
        <v>0</v>
      </c>
      <c r="O349" s="137">
        <f t="shared" ref="O349" si="135">O350-O348</f>
        <v>0</v>
      </c>
      <c r="P349" s="137">
        <f t="shared" ref="P349" si="136">P350-P348</f>
        <v>0</v>
      </c>
      <c r="Q349" s="137">
        <f t="shared" ref="Q349" si="137">Q350-Q348</f>
        <v>0</v>
      </c>
      <c r="R349" s="137">
        <f t="shared" ref="R349" si="138">R350-R348</f>
        <v>0</v>
      </c>
      <c r="S349" s="137">
        <f t="shared" ref="S349" si="139">S350-S348</f>
        <v>0</v>
      </c>
      <c r="T349" s="137">
        <f t="shared" ref="T349:AF349" si="140">T350-T348</f>
        <v>0</v>
      </c>
      <c r="U349" s="137">
        <f t="shared" si="140"/>
        <v>0</v>
      </c>
      <c r="V349" s="137">
        <f t="shared" si="140"/>
        <v>0</v>
      </c>
      <c r="W349" s="137">
        <f t="shared" si="140"/>
        <v>0</v>
      </c>
      <c r="X349" s="137">
        <f t="shared" si="140"/>
        <v>0</v>
      </c>
      <c r="Y349" s="137">
        <f t="shared" si="140"/>
        <v>0</v>
      </c>
      <c r="Z349" s="137">
        <f t="shared" si="140"/>
        <v>0</v>
      </c>
      <c r="AA349" s="137">
        <f t="shared" si="140"/>
        <v>0</v>
      </c>
      <c r="AB349" s="137">
        <f t="shared" si="140"/>
        <v>0</v>
      </c>
      <c r="AC349" s="137">
        <f t="shared" si="140"/>
        <v>0</v>
      </c>
      <c r="AD349" s="137">
        <f t="shared" si="140"/>
        <v>0</v>
      </c>
      <c r="AE349" s="145">
        <f t="shared" si="140"/>
        <v>0</v>
      </c>
      <c r="AF349" s="367">
        <f t="shared" si="140"/>
        <v>0</v>
      </c>
    </row>
    <row r="350" spans="1:32" s="128" customFormat="1" ht="45" customHeight="1" x14ac:dyDescent="0.3">
      <c r="A350" s="442"/>
      <c r="B350" s="450"/>
      <c r="C350" s="445"/>
      <c r="D350" s="458"/>
      <c r="E350" s="461"/>
      <c r="F350" s="199" t="s">
        <v>394</v>
      </c>
      <c r="G350" s="371"/>
      <c r="H350" s="142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244"/>
      <c r="AF350" s="371"/>
    </row>
    <row r="351" spans="1:32" s="128" customFormat="1" ht="48" customHeight="1" x14ac:dyDescent="0.3">
      <c r="A351" s="440"/>
      <c r="B351" s="451"/>
      <c r="C351" s="443"/>
      <c r="D351" s="456"/>
      <c r="E351" s="459"/>
      <c r="F351" s="200" t="s">
        <v>392</v>
      </c>
      <c r="G351" s="370"/>
      <c r="H351" s="143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  <c r="X351" s="139"/>
      <c r="Y351" s="139"/>
      <c r="Z351" s="139"/>
      <c r="AA351" s="139"/>
      <c r="AB351" s="139"/>
      <c r="AC351" s="139"/>
      <c r="AD351" s="139"/>
      <c r="AE351" s="146"/>
      <c r="AF351" s="383"/>
    </row>
    <row r="352" spans="1:32" s="128" customFormat="1" ht="48" customHeight="1" x14ac:dyDescent="0.3">
      <c r="A352" s="441"/>
      <c r="B352" s="449"/>
      <c r="C352" s="444"/>
      <c r="D352" s="457"/>
      <c r="E352" s="460"/>
      <c r="F352" s="201" t="s">
        <v>393</v>
      </c>
      <c r="G352" s="367">
        <f t="shared" ref="G352" si="141">G353-G351</f>
        <v>0</v>
      </c>
      <c r="H352" s="140">
        <f t="shared" ref="H352" si="142">H353-H351</f>
        <v>0</v>
      </c>
      <c r="I352" s="137">
        <f t="shared" ref="I352" si="143">I353-I351</f>
        <v>0</v>
      </c>
      <c r="J352" s="137">
        <f t="shared" ref="J352" si="144">J353-J351</f>
        <v>0</v>
      </c>
      <c r="K352" s="137">
        <f t="shared" ref="K352" si="145">K353-K351</f>
        <v>0</v>
      </c>
      <c r="L352" s="137">
        <f t="shared" ref="L352" si="146">L353-L351</f>
        <v>0</v>
      </c>
      <c r="M352" s="137">
        <f t="shared" ref="M352" si="147">M353-M351</f>
        <v>0</v>
      </c>
      <c r="N352" s="137">
        <f t="shared" ref="N352" si="148">N353-N351</f>
        <v>0</v>
      </c>
      <c r="O352" s="137">
        <f t="shared" ref="O352" si="149">O353-O351</f>
        <v>0</v>
      </c>
      <c r="P352" s="137">
        <f t="shared" ref="P352" si="150">P353-P351</f>
        <v>0</v>
      </c>
      <c r="Q352" s="137">
        <f t="shared" ref="Q352" si="151">Q353-Q351</f>
        <v>0</v>
      </c>
      <c r="R352" s="137">
        <f t="shared" ref="R352" si="152">R353-R351</f>
        <v>0</v>
      </c>
      <c r="S352" s="137">
        <f t="shared" ref="S352" si="153">S353-S351</f>
        <v>0</v>
      </c>
      <c r="T352" s="137">
        <f t="shared" ref="T352:AF352" si="154">T353-T351</f>
        <v>0</v>
      </c>
      <c r="U352" s="137">
        <f t="shared" si="154"/>
        <v>0</v>
      </c>
      <c r="V352" s="137">
        <f t="shared" si="154"/>
        <v>0</v>
      </c>
      <c r="W352" s="137">
        <f t="shared" si="154"/>
        <v>0</v>
      </c>
      <c r="X352" s="137">
        <f t="shared" si="154"/>
        <v>0</v>
      </c>
      <c r="Y352" s="137">
        <f t="shared" si="154"/>
        <v>0</v>
      </c>
      <c r="Z352" s="137">
        <f t="shared" si="154"/>
        <v>0</v>
      </c>
      <c r="AA352" s="137">
        <f t="shared" si="154"/>
        <v>0</v>
      </c>
      <c r="AB352" s="137">
        <f t="shared" si="154"/>
        <v>0</v>
      </c>
      <c r="AC352" s="137">
        <f t="shared" si="154"/>
        <v>0</v>
      </c>
      <c r="AD352" s="137">
        <f t="shared" si="154"/>
        <v>0</v>
      </c>
      <c r="AE352" s="145">
        <f t="shared" si="154"/>
        <v>0</v>
      </c>
      <c r="AF352" s="367">
        <f t="shared" si="154"/>
        <v>0</v>
      </c>
    </row>
    <row r="353" spans="1:32" s="128" customFormat="1" ht="48" customHeight="1" x14ac:dyDescent="0.3">
      <c r="A353" s="442"/>
      <c r="B353" s="450"/>
      <c r="C353" s="445"/>
      <c r="D353" s="458"/>
      <c r="E353" s="461"/>
      <c r="F353" s="199" t="s">
        <v>394</v>
      </c>
      <c r="G353" s="371"/>
      <c r="H353" s="142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244"/>
      <c r="AF353" s="371"/>
    </row>
    <row r="354" spans="1:32" s="128" customFormat="1" ht="47.25" customHeight="1" x14ac:dyDescent="0.3">
      <c r="A354" s="440"/>
      <c r="B354" s="451"/>
      <c r="C354" s="443"/>
      <c r="D354" s="456"/>
      <c r="E354" s="459"/>
      <c r="F354" s="200" t="s">
        <v>392</v>
      </c>
      <c r="G354" s="370"/>
      <c r="H354" s="143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  <c r="X354" s="139"/>
      <c r="Y354" s="139"/>
      <c r="Z354" s="139"/>
      <c r="AA354" s="139"/>
      <c r="AB354" s="139"/>
      <c r="AC354" s="139"/>
      <c r="AD354" s="139"/>
      <c r="AE354" s="146"/>
      <c r="AF354" s="383"/>
    </row>
    <row r="355" spans="1:32" s="128" customFormat="1" ht="47.25" customHeight="1" x14ac:dyDescent="0.3">
      <c r="A355" s="441"/>
      <c r="B355" s="449"/>
      <c r="C355" s="444"/>
      <c r="D355" s="457"/>
      <c r="E355" s="460"/>
      <c r="F355" s="201" t="s">
        <v>393</v>
      </c>
      <c r="G355" s="367">
        <f t="shared" ref="G355:AF364" si="155">G356-G354</f>
        <v>0</v>
      </c>
      <c r="H355" s="140">
        <f t="shared" si="155"/>
        <v>0</v>
      </c>
      <c r="I355" s="137">
        <f t="shared" si="155"/>
        <v>0</v>
      </c>
      <c r="J355" s="137">
        <f t="shared" si="155"/>
        <v>0</v>
      </c>
      <c r="K355" s="137">
        <f t="shared" si="155"/>
        <v>0</v>
      </c>
      <c r="L355" s="137">
        <f t="shared" si="155"/>
        <v>0</v>
      </c>
      <c r="M355" s="137">
        <f t="shared" si="155"/>
        <v>0</v>
      </c>
      <c r="N355" s="137">
        <f t="shared" si="155"/>
        <v>0</v>
      </c>
      <c r="O355" s="137">
        <f t="shared" si="155"/>
        <v>0</v>
      </c>
      <c r="P355" s="137">
        <f t="shared" si="155"/>
        <v>0</v>
      </c>
      <c r="Q355" s="137">
        <f t="shared" si="155"/>
        <v>0</v>
      </c>
      <c r="R355" s="137">
        <f t="shared" si="155"/>
        <v>0</v>
      </c>
      <c r="S355" s="137">
        <f t="shared" si="155"/>
        <v>0</v>
      </c>
      <c r="T355" s="137">
        <f t="shared" si="155"/>
        <v>0</v>
      </c>
      <c r="U355" s="137">
        <f t="shared" si="155"/>
        <v>0</v>
      </c>
      <c r="V355" s="137">
        <f t="shared" si="155"/>
        <v>0</v>
      </c>
      <c r="W355" s="137">
        <f t="shared" si="155"/>
        <v>0</v>
      </c>
      <c r="X355" s="137">
        <f t="shared" si="155"/>
        <v>0</v>
      </c>
      <c r="Y355" s="137">
        <f t="shared" si="155"/>
        <v>0</v>
      </c>
      <c r="Z355" s="137">
        <f t="shared" si="155"/>
        <v>0</v>
      </c>
      <c r="AA355" s="137">
        <f t="shared" si="155"/>
        <v>0</v>
      </c>
      <c r="AB355" s="137">
        <f t="shared" si="155"/>
        <v>0</v>
      </c>
      <c r="AC355" s="137">
        <f t="shared" si="155"/>
        <v>0</v>
      </c>
      <c r="AD355" s="137">
        <f t="shared" si="155"/>
        <v>0</v>
      </c>
      <c r="AE355" s="145">
        <f t="shared" si="155"/>
        <v>0</v>
      </c>
      <c r="AF355" s="367">
        <f t="shared" si="155"/>
        <v>0</v>
      </c>
    </row>
    <row r="356" spans="1:32" s="128" customFormat="1" ht="47.25" customHeight="1" x14ac:dyDescent="0.3">
      <c r="A356" s="442"/>
      <c r="B356" s="450"/>
      <c r="C356" s="445"/>
      <c r="D356" s="458"/>
      <c r="E356" s="461"/>
      <c r="F356" s="199" t="s">
        <v>394</v>
      </c>
      <c r="G356" s="371"/>
      <c r="H356" s="142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8"/>
      <c r="T356" s="138"/>
      <c r="U356" s="138"/>
      <c r="V356" s="138"/>
      <c r="W356" s="138"/>
      <c r="X356" s="138"/>
      <c r="Y356" s="138"/>
      <c r="Z356" s="138"/>
      <c r="AA356" s="138"/>
      <c r="AB356" s="138"/>
      <c r="AC356" s="138"/>
      <c r="AD356" s="138"/>
      <c r="AE356" s="244"/>
      <c r="AF356" s="371"/>
    </row>
    <row r="357" spans="1:32" s="128" customFormat="1" ht="47.25" customHeight="1" x14ac:dyDescent="0.3">
      <c r="A357" s="440"/>
      <c r="B357" s="451"/>
      <c r="C357" s="443"/>
      <c r="D357" s="456"/>
      <c r="E357" s="459"/>
      <c r="F357" s="200" t="s">
        <v>392</v>
      </c>
      <c r="G357" s="370"/>
      <c r="H357" s="143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  <c r="X357" s="139"/>
      <c r="Y357" s="139"/>
      <c r="Z357" s="139"/>
      <c r="AA357" s="139"/>
      <c r="AB357" s="139"/>
      <c r="AC357" s="139"/>
      <c r="AD357" s="139"/>
      <c r="AE357" s="146"/>
      <c r="AF357" s="383"/>
    </row>
    <row r="358" spans="1:32" s="128" customFormat="1" ht="47.25" customHeight="1" x14ac:dyDescent="0.3">
      <c r="A358" s="441"/>
      <c r="B358" s="449"/>
      <c r="C358" s="444"/>
      <c r="D358" s="457"/>
      <c r="E358" s="460"/>
      <c r="F358" s="201" t="s">
        <v>393</v>
      </c>
      <c r="G358" s="367">
        <f t="shared" si="155"/>
        <v>0</v>
      </c>
      <c r="H358" s="140">
        <f t="shared" si="155"/>
        <v>0</v>
      </c>
      <c r="I358" s="137">
        <f t="shared" si="155"/>
        <v>0</v>
      </c>
      <c r="J358" s="137">
        <f t="shared" si="155"/>
        <v>0</v>
      </c>
      <c r="K358" s="137">
        <f t="shared" si="155"/>
        <v>0</v>
      </c>
      <c r="L358" s="137">
        <f t="shared" si="155"/>
        <v>0</v>
      </c>
      <c r="M358" s="137">
        <f t="shared" si="155"/>
        <v>0</v>
      </c>
      <c r="N358" s="137">
        <f t="shared" si="155"/>
        <v>0</v>
      </c>
      <c r="O358" s="137">
        <f t="shared" si="155"/>
        <v>0</v>
      </c>
      <c r="P358" s="137">
        <f t="shared" si="155"/>
        <v>0</v>
      </c>
      <c r="Q358" s="137">
        <f t="shared" si="155"/>
        <v>0</v>
      </c>
      <c r="R358" s="137">
        <f t="shared" si="155"/>
        <v>0</v>
      </c>
      <c r="S358" s="137">
        <f t="shared" si="155"/>
        <v>0</v>
      </c>
      <c r="T358" s="137">
        <f t="shared" si="155"/>
        <v>0</v>
      </c>
      <c r="U358" s="137">
        <f t="shared" si="155"/>
        <v>0</v>
      </c>
      <c r="V358" s="137">
        <f t="shared" si="155"/>
        <v>0</v>
      </c>
      <c r="W358" s="137">
        <f t="shared" si="155"/>
        <v>0</v>
      </c>
      <c r="X358" s="137">
        <f t="shared" si="155"/>
        <v>0</v>
      </c>
      <c r="Y358" s="137">
        <f t="shared" si="155"/>
        <v>0</v>
      </c>
      <c r="Z358" s="137">
        <f t="shared" si="155"/>
        <v>0</v>
      </c>
      <c r="AA358" s="137">
        <f t="shared" si="155"/>
        <v>0</v>
      </c>
      <c r="AB358" s="137">
        <f t="shared" si="155"/>
        <v>0</v>
      </c>
      <c r="AC358" s="137">
        <f t="shared" si="155"/>
        <v>0</v>
      </c>
      <c r="AD358" s="137">
        <f t="shared" si="155"/>
        <v>0</v>
      </c>
      <c r="AE358" s="145">
        <f t="shared" si="155"/>
        <v>0</v>
      </c>
      <c r="AF358" s="367">
        <f t="shared" si="155"/>
        <v>0</v>
      </c>
    </row>
    <row r="359" spans="1:32" s="128" customFormat="1" ht="47.25" customHeight="1" x14ac:dyDescent="0.3">
      <c r="A359" s="442"/>
      <c r="B359" s="450"/>
      <c r="C359" s="445"/>
      <c r="D359" s="458"/>
      <c r="E359" s="461"/>
      <c r="F359" s="199" t="s">
        <v>394</v>
      </c>
      <c r="G359" s="371"/>
      <c r="H359" s="142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8"/>
      <c r="T359" s="138"/>
      <c r="U359" s="138"/>
      <c r="V359" s="138"/>
      <c r="W359" s="138"/>
      <c r="X359" s="138"/>
      <c r="Y359" s="138"/>
      <c r="Z359" s="138"/>
      <c r="AA359" s="138"/>
      <c r="AB359" s="138"/>
      <c r="AC359" s="138"/>
      <c r="AD359" s="138"/>
      <c r="AE359" s="244"/>
      <c r="AF359" s="371"/>
    </row>
    <row r="360" spans="1:32" s="128" customFormat="1" ht="47.25" customHeight="1" x14ac:dyDescent="0.3">
      <c r="A360" s="440"/>
      <c r="B360" s="451"/>
      <c r="C360" s="443"/>
      <c r="D360" s="456"/>
      <c r="E360" s="459"/>
      <c r="F360" s="200" t="s">
        <v>392</v>
      </c>
      <c r="G360" s="370"/>
      <c r="H360" s="143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  <c r="X360" s="139"/>
      <c r="Y360" s="139"/>
      <c r="Z360" s="139"/>
      <c r="AA360" s="139"/>
      <c r="AB360" s="139"/>
      <c r="AC360" s="139"/>
      <c r="AD360" s="139"/>
      <c r="AE360" s="146"/>
      <c r="AF360" s="383"/>
    </row>
    <row r="361" spans="1:32" s="128" customFormat="1" ht="47.25" customHeight="1" x14ac:dyDescent="0.3">
      <c r="A361" s="441"/>
      <c r="B361" s="449"/>
      <c r="C361" s="444"/>
      <c r="D361" s="457"/>
      <c r="E361" s="460"/>
      <c r="F361" s="201" t="s">
        <v>393</v>
      </c>
      <c r="G361" s="367">
        <f t="shared" si="155"/>
        <v>0</v>
      </c>
      <c r="H361" s="140">
        <f t="shared" si="155"/>
        <v>0</v>
      </c>
      <c r="I361" s="137">
        <f t="shared" si="155"/>
        <v>0</v>
      </c>
      <c r="J361" s="137">
        <f t="shared" si="155"/>
        <v>0</v>
      </c>
      <c r="K361" s="137">
        <f t="shared" si="155"/>
        <v>0</v>
      </c>
      <c r="L361" s="137">
        <f t="shared" si="155"/>
        <v>0</v>
      </c>
      <c r="M361" s="137">
        <f t="shared" si="155"/>
        <v>0</v>
      </c>
      <c r="N361" s="137">
        <f t="shared" si="155"/>
        <v>0</v>
      </c>
      <c r="O361" s="137">
        <f t="shared" si="155"/>
        <v>0</v>
      </c>
      <c r="P361" s="137">
        <f t="shared" si="155"/>
        <v>0</v>
      </c>
      <c r="Q361" s="137">
        <f t="shared" si="155"/>
        <v>0</v>
      </c>
      <c r="R361" s="137">
        <f t="shared" si="155"/>
        <v>0</v>
      </c>
      <c r="S361" s="137">
        <f t="shared" si="155"/>
        <v>0</v>
      </c>
      <c r="T361" s="137">
        <f t="shared" si="155"/>
        <v>0</v>
      </c>
      <c r="U361" s="137">
        <f t="shared" si="155"/>
        <v>0</v>
      </c>
      <c r="V361" s="137">
        <f t="shared" si="155"/>
        <v>0</v>
      </c>
      <c r="W361" s="137">
        <f t="shared" si="155"/>
        <v>0</v>
      </c>
      <c r="X361" s="137">
        <f t="shared" si="155"/>
        <v>0</v>
      </c>
      <c r="Y361" s="137">
        <f t="shared" si="155"/>
        <v>0</v>
      </c>
      <c r="Z361" s="137">
        <f t="shared" si="155"/>
        <v>0</v>
      </c>
      <c r="AA361" s="137">
        <f t="shared" si="155"/>
        <v>0</v>
      </c>
      <c r="AB361" s="137">
        <f t="shared" si="155"/>
        <v>0</v>
      </c>
      <c r="AC361" s="137">
        <f t="shared" si="155"/>
        <v>0</v>
      </c>
      <c r="AD361" s="137">
        <f t="shared" si="155"/>
        <v>0</v>
      </c>
      <c r="AE361" s="145">
        <f t="shared" si="155"/>
        <v>0</v>
      </c>
      <c r="AF361" s="367">
        <f t="shared" si="155"/>
        <v>0</v>
      </c>
    </row>
    <row r="362" spans="1:32" s="128" customFormat="1" ht="47.25" customHeight="1" x14ac:dyDescent="0.3">
      <c r="A362" s="442"/>
      <c r="B362" s="450"/>
      <c r="C362" s="445"/>
      <c r="D362" s="458"/>
      <c r="E362" s="461"/>
      <c r="F362" s="199" t="s">
        <v>394</v>
      </c>
      <c r="G362" s="371"/>
      <c r="H362" s="142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244"/>
      <c r="AF362" s="371"/>
    </row>
    <row r="363" spans="1:32" s="128" customFormat="1" ht="47.25" customHeight="1" x14ac:dyDescent="0.3">
      <c r="A363" s="440"/>
      <c r="B363" s="451"/>
      <c r="C363" s="443"/>
      <c r="D363" s="456"/>
      <c r="E363" s="459"/>
      <c r="F363" s="200" t="s">
        <v>392</v>
      </c>
      <c r="G363" s="370"/>
      <c r="H363" s="143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46"/>
      <c r="AF363" s="383"/>
    </row>
    <row r="364" spans="1:32" s="128" customFormat="1" ht="47.25" customHeight="1" x14ac:dyDescent="0.3">
      <c r="A364" s="441"/>
      <c r="B364" s="449"/>
      <c r="C364" s="444"/>
      <c r="D364" s="457"/>
      <c r="E364" s="460"/>
      <c r="F364" s="201" t="s">
        <v>393</v>
      </c>
      <c r="G364" s="367">
        <f t="shared" si="155"/>
        <v>0</v>
      </c>
      <c r="H364" s="140">
        <f t="shared" si="155"/>
        <v>0</v>
      </c>
      <c r="I364" s="137">
        <f t="shared" si="155"/>
        <v>0</v>
      </c>
      <c r="J364" s="137">
        <f t="shared" si="155"/>
        <v>0</v>
      </c>
      <c r="K364" s="137">
        <f t="shared" si="155"/>
        <v>0</v>
      </c>
      <c r="L364" s="137">
        <f t="shared" si="155"/>
        <v>0</v>
      </c>
      <c r="M364" s="137">
        <f t="shared" si="155"/>
        <v>0</v>
      </c>
      <c r="N364" s="137">
        <f t="shared" si="155"/>
        <v>0</v>
      </c>
      <c r="O364" s="137">
        <f t="shared" si="155"/>
        <v>0</v>
      </c>
      <c r="P364" s="137">
        <f t="shared" si="155"/>
        <v>0</v>
      </c>
      <c r="Q364" s="137">
        <f t="shared" si="155"/>
        <v>0</v>
      </c>
      <c r="R364" s="137">
        <f t="shared" si="155"/>
        <v>0</v>
      </c>
      <c r="S364" s="137">
        <f t="shared" si="155"/>
        <v>0</v>
      </c>
      <c r="T364" s="137">
        <f t="shared" si="155"/>
        <v>0</v>
      </c>
      <c r="U364" s="137">
        <f t="shared" si="155"/>
        <v>0</v>
      </c>
      <c r="V364" s="137">
        <f t="shared" si="155"/>
        <v>0</v>
      </c>
      <c r="W364" s="137">
        <f t="shared" si="155"/>
        <v>0</v>
      </c>
      <c r="X364" s="137">
        <f t="shared" si="155"/>
        <v>0</v>
      </c>
      <c r="Y364" s="137">
        <f t="shared" si="155"/>
        <v>0</v>
      </c>
      <c r="Z364" s="137">
        <f t="shared" si="155"/>
        <v>0</v>
      </c>
      <c r="AA364" s="137">
        <f t="shared" si="155"/>
        <v>0</v>
      </c>
      <c r="AB364" s="137">
        <f t="shared" si="155"/>
        <v>0</v>
      </c>
      <c r="AC364" s="137">
        <f t="shared" si="155"/>
        <v>0</v>
      </c>
      <c r="AD364" s="137">
        <f t="shared" si="155"/>
        <v>0</v>
      </c>
      <c r="AE364" s="145">
        <f t="shared" si="155"/>
        <v>0</v>
      </c>
      <c r="AF364" s="367">
        <f t="shared" si="155"/>
        <v>0</v>
      </c>
    </row>
    <row r="365" spans="1:32" s="128" customFormat="1" ht="47.25" customHeight="1" x14ac:dyDescent="0.3">
      <c r="A365" s="442"/>
      <c r="B365" s="450"/>
      <c r="C365" s="445"/>
      <c r="D365" s="458"/>
      <c r="E365" s="461"/>
      <c r="F365" s="199" t="s">
        <v>394</v>
      </c>
      <c r="G365" s="371"/>
      <c r="H365" s="142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244"/>
      <c r="AF365" s="371"/>
    </row>
    <row r="366" spans="1:32" s="128" customFormat="1" ht="45" customHeight="1" x14ac:dyDescent="0.3">
      <c r="A366" s="440"/>
      <c r="B366" s="451"/>
      <c r="C366" s="443"/>
      <c r="D366" s="456"/>
      <c r="E366" s="459"/>
      <c r="F366" s="200" t="s">
        <v>392</v>
      </c>
      <c r="G366" s="370"/>
      <c r="H366" s="143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  <c r="X366" s="139"/>
      <c r="Y366" s="139"/>
      <c r="Z366" s="139"/>
      <c r="AA366" s="139"/>
      <c r="AB366" s="139"/>
      <c r="AC366" s="139"/>
      <c r="AD366" s="139"/>
      <c r="AE366" s="146"/>
      <c r="AF366" s="383"/>
    </row>
    <row r="367" spans="1:32" s="128" customFormat="1" ht="45" customHeight="1" x14ac:dyDescent="0.3">
      <c r="A367" s="441"/>
      <c r="B367" s="449"/>
      <c r="C367" s="444"/>
      <c r="D367" s="457"/>
      <c r="E367" s="460"/>
      <c r="F367" s="201" t="s">
        <v>393</v>
      </c>
      <c r="G367" s="367">
        <f t="shared" ref="G367:T367" si="156">G368-G366</f>
        <v>0</v>
      </c>
      <c r="H367" s="140">
        <f t="shared" si="156"/>
        <v>0</v>
      </c>
      <c r="I367" s="137">
        <f t="shared" si="156"/>
        <v>0</v>
      </c>
      <c r="J367" s="137">
        <f t="shared" si="156"/>
        <v>0</v>
      </c>
      <c r="K367" s="137">
        <f t="shared" si="156"/>
        <v>0</v>
      </c>
      <c r="L367" s="137">
        <f t="shared" si="156"/>
        <v>0</v>
      </c>
      <c r="M367" s="137">
        <f t="shared" si="156"/>
        <v>0</v>
      </c>
      <c r="N367" s="137">
        <f t="shared" si="156"/>
        <v>0</v>
      </c>
      <c r="O367" s="137">
        <f t="shared" si="156"/>
        <v>0</v>
      </c>
      <c r="P367" s="137">
        <f t="shared" si="156"/>
        <v>0</v>
      </c>
      <c r="Q367" s="137">
        <f t="shared" si="156"/>
        <v>0</v>
      </c>
      <c r="R367" s="137">
        <f t="shared" si="156"/>
        <v>0</v>
      </c>
      <c r="S367" s="137">
        <f t="shared" si="156"/>
        <v>0</v>
      </c>
      <c r="T367" s="137">
        <f t="shared" si="156"/>
        <v>0</v>
      </c>
      <c r="U367" s="137">
        <f t="shared" ref="U367:AF367" si="157">U368-U366</f>
        <v>0</v>
      </c>
      <c r="V367" s="137">
        <f t="shared" si="157"/>
        <v>0</v>
      </c>
      <c r="W367" s="137">
        <f t="shared" si="157"/>
        <v>0</v>
      </c>
      <c r="X367" s="137">
        <f t="shared" si="157"/>
        <v>0</v>
      </c>
      <c r="Y367" s="137">
        <f t="shared" si="157"/>
        <v>0</v>
      </c>
      <c r="Z367" s="137">
        <f t="shared" si="157"/>
        <v>0</v>
      </c>
      <c r="AA367" s="137">
        <f t="shared" si="157"/>
        <v>0</v>
      </c>
      <c r="AB367" s="137">
        <f t="shared" si="157"/>
        <v>0</v>
      </c>
      <c r="AC367" s="137">
        <f t="shared" si="157"/>
        <v>0</v>
      </c>
      <c r="AD367" s="137">
        <f t="shared" si="157"/>
        <v>0</v>
      </c>
      <c r="AE367" s="145">
        <f t="shared" si="157"/>
        <v>0</v>
      </c>
      <c r="AF367" s="367">
        <f t="shared" si="157"/>
        <v>0</v>
      </c>
    </row>
    <row r="368" spans="1:32" s="128" customFormat="1" ht="45" customHeight="1" x14ac:dyDescent="0.3">
      <c r="A368" s="442"/>
      <c r="B368" s="450"/>
      <c r="C368" s="445"/>
      <c r="D368" s="458"/>
      <c r="E368" s="461"/>
      <c r="F368" s="199" t="s">
        <v>394</v>
      </c>
      <c r="G368" s="371"/>
      <c r="H368" s="142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244"/>
      <c r="AF368" s="371"/>
    </row>
    <row r="369" spans="1:32" s="128" customFormat="1" ht="45" customHeight="1" x14ac:dyDescent="0.3">
      <c r="A369" s="440"/>
      <c r="B369" s="451"/>
      <c r="C369" s="443"/>
      <c r="D369" s="456"/>
      <c r="E369" s="459"/>
      <c r="F369" s="200" t="s">
        <v>392</v>
      </c>
      <c r="G369" s="370"/>
      <c r="H369" s="143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  <c r="X369" s="139"/>
      <c r="Y369" s="139"/>
      <c r="Z369" s="139"/>
      <c r="AA369" s="139"/>
      <c r="AB369" s="139"/>
      <c r="AC369" s="139"/>
      <c r="AD369" s="139"/>
      <c r="AE369" s="146"/>
      <c r="AF369" s="383"/>
    </row>
    <row r="370" spans="1:32" s="128" customFormat="1" ht="45" customHeight="1" x14ac:dyDescent="0.3">
      <c r="A370" s="441"/>
      <c r="B370" s="449"/>
      <c r="C370" s="444"/>
      <c r="D370" s="457"/>
      <c r="E370" s="460"/>
      <c r="F370" s="201" t="s">
        <v>393</v>
      </c>
      <c r="G370" s="367">
        <f>G371-G369</f>
        <v>0</v>
      </c>
      <c r="H370" s="140">
        <f t="shared" ref="H370" si="158">H371-H369</f>
        <v>0</v>
      </c>
      <c r="I370" s="137">
        <f t="shared" ref="I370" si="159">I371-I369</f>
        <v>0</v>
      </c>
      <c r="J370" s="137">
        <f t="shared" ref="J370" si="160">J371-J369</f>
        <v>0</v>
      </c>
      <c r="K370" s="137">
        <f t="shared" ref="K370" si="161">K371-K369</f>
        <v>0</v>
      </c>
      <c r="L370" s="137">
        <f t="shared" ref="L370" si="162">L371-L369</f>
        <v>0</v>
      </c>
      <c r="M370" s="137">
        <f t="shared" ref="M370" si="163">M371-M369</f>
        <v>0</v>
      </c>
      <c r="N370" s="137">
        <f t="shared" ref="N370" si="164">N371-N369</f>
        <v>0</v>
      </c>
      <c r="O370" s="137">
        <f t="shared" ref="O370" si="165">O371-O369</f>
        <v>0</v>
      </c>
      <c r="P370" s="137">
        <f t="shared" ref="P370" si="166">P371-P369</f>
        <v>0</v>
      </c>
      <c r="Q370" s="137">
        <f t="shared" ref="Q370" si="167">Q371-Q369</f>
        <v>0</v>
      </c>
      <c r="R370" s="137">
        <f t="shared" ref="R370" si="168">R371-R369</f>
        <v>0</v>
      </c>
      <c r="S370" s="137">
        <f t="shared" ref="S370" si="169">S371-S369</f>
        <v>0</v>
      </c>
      <c r="T370" s="137">
        <f t="shared" ref="T370:AF370" si="170">T371-T369</f>
        <v>0</v>
      </c>
      <c r="U370" s="137">
        <f t="shared" si="170"/>
        <v>0</v>
      </c>
      <c r="V370" s="137">
        <f t="shared" si="170"/>
        <v>0</v>
      </c>
      <c r="W370" s="137">
        <f t="shared" si="170"/>
        <v>0</v>
      </c>
      <c r="X370" s="137">
        <f t="shared" si="170"/>
        <v>0</v>
      </c>
      <c r="Y370" s="137">
        <f t="shared" si="170"/>
        <v>0</v>
      </c>
      <c r="Z370" s="137">
        <f t="shared" si="170"/>
        <v>0</v>
      </c>
      <c r="AA370" s="137">
        <f t="shared" si="170"/>
        <v>0</v>
      </c>
      <c r="AB370" s="137">
        <f t="shared" si="170"/>
        <v>0</v>
      </c>
      <c r="AC370" s="137">
        <f t="shared" si="170"/>
        <v>0</v>
      </c>
      <c r="AD370" s="137">
        <f t="shared" si="170"/>
        <v>0</v>
      </c>
      <c r="AE370" s="145">
        <f t="shared" si="170"/>
        <v>0</v>
      </c>
      <c r="AF370" s="367">
        <f t="shared" si="170"/>
        <v>0</v>
      </c>
    </row>
    <row r="371" spans="1:32" s="128" customFormat="1" ht="45" customHeight="1" x14ac:dyDescent="0.3">
      <c r="A371" s="442"/>
      <c r="B371" s="450"/>
      <c r="C371" s="445"/>
      <c r="D371" s="458"/>
      <c r="E371" s="461"/>
      <c r="F371" s="199" t="s">
        <v>394</v>
      </c>
      <c r="G371" s="371"/>
      <c r="H371" s="142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244"/>
      <c r="AF371" s="371"/>
    </row>
    <row r="372" spans="1:32" s="128" customFormat="1" ht="45" customHeight="1" x14ac:dyDescent="0.3">
      <c r="A372" s="440"/>
      <c r="B372" s="451"/>
      <c r="C372" s="443"/>
      <c r="D372" s="456"/>
      <c r="E372" s="459"/>
      <c r="F372" s="200" t="s">
        <v>392</v>
      </c>
      <c r="G372" s="370"/>
      <c r="H372" s="143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  <c r="X372" s="139"/>
      <c r="Y372" s="139"/>
      <c r="Z372" s="139"/>
      <c r="AA372" s="139"/>
      <c r="AB372" s="139"/>
      <c r="AC372" s="139"/>
      <c r="AD372" s="139"/>
      <c r="AE372" s="146"/>
      <c r="AF372" s="383"/>
    </row>
    <row r="373" spans="1:32" s="128" customFormat="1" ht="45" customHeight="1" x14ac:dyDescent="0.3">
      <c r="A373" s="441"/>
      <c r="B373" s="449"/>
      <c r="C373" s="444"/>
      <c r="D373" s="457"/>
      <c r="E373" s="460"/>
      <c r="F373" s="201" t="s">
        <v>393</v>
      </c>
      <c r="G373" s="367">
        <f t="shared" ref="G373:AF373" si="171">G374-G372</f>
        <v>0</v>
      </c>
      <c r="H373" s="140">
        <f t="shared" si="171"/>
        <v>0</v>
      </c>
      <c r="I373" s="137">
        <f t="shared" si="171"/>
        <v>0</v>
      </c>
      <c r="J373" s="137">
        <f t="shared" si="171"/>
        <v>0</v>
      </c>
      <c r="K373" s="137">
        <f t="shared" si="171"/>
        <v>0</v>
      </c>
      <c r="L373" s="137">
        <f t="shared" si="171"/>
        <v>0</v>
      </c>
      <c r="M373" s="137">
        <f t="shared" si="171"/>
        <v>0</v>
      </c>
      <c r="N373" s="137">
        <f t="shared" si="171"/>
        <v>0</v>
      </c>
      <c r="O373" s="137">
        <f t="shared" si="171"/>
        <v>0</v>
      </c>
      <c r="P373" s="137">
        <f t="shared" si="171"/>
        <v>0</v>
      </c>
      <c r="Q373" s="137">
        <f t="shared" si="171"/>
        <v>0</v>
      </c>
      <c r="R373" s="137">
        <f t="shared" si="171"/>
        <v>0</v>
      </c>
      <c r="S373" s="137">
        <f t="shared" si="171"/>
        <v>0</v>
      </c>
      <c r="T373" s="137">
        <f t="shared" si="171"/>
        <v>0</v>
      </c>
      <c r="U373" s="137">
        <f t="shared" si="171"/>
        <v>0</v>
      </c>
      <c r="V373" s="137">
        <f t="shared" si="171"/>
        <v>0</v>
      </c>
      <c r="W373" s="137">
        <f t="shared" si="171"/>
        <v>0</v>
      </c>
      <c r="X373" s="137">
        <f t="shared" si="171"/>
        <v>0</v>
      </c>
      <c r="Y373" s="137">
        <f t="shared" si="171"/>
        <v>0</v>
      </c>
      <c r="Z373" s="137">
        <f t="shared" si="171"/>
        <v>0</v>
      </c>
      <c r="AA373" s="137">
        <f t="shared" si="171"/>
        <v>0</v>
      </c>
      <c r="AB373" s="137">
        <f t="shared" si="171"/>
        <v>0</v>
      </c>
      <c r="AC373" s="137">
        <f t="shared" si="171"/>
        <v>0</v>
      </c>
      <c r="AD373" s="137">
        <f t="shared" si="171"/>
        <v>0</v>
      </c>
      <c r="AE373" s="145">
        <f t="shared" si="171"/>
        <v>0</v>
      </c>
      <c r="AF373" s="367">
        <f t="shared" si="171"/>
        <v>0</v>
      </c>
    </row>
    <row r="374" spans="1:32" s="128" customFormat="1" ht="45" customHeight="1" x14ac:dyDescent="0.3">
      <c r="A374" s="442"/>
      <c r="B374" s="450"/>
      <c r="C374" s="445"/>
      <c r="D374" s="458"/>
      <c r="E374" s="461"/>
      <c r="F374" s="199" t="s">
        <v>394</v>
      </c>
      <c r="G374" s="371"/>
      <c r="H374" s="142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8"/>
      <c r="T374" s="138"/>
      <c r="U374" s="138"/>
      <c r="V374" s="138"/>
      <c r="W374" s="138"/>
      <c r="X374" s="138"/>
      <c r="Y374" s="138"/>
      <c r="Z374" s="138"/>
      <c r="AA374" s="138"/>
      <c r="AB374" s="138"/>
      <c r="AC374" s="138"/>
      <c r="AD374" s="138"/>
      <c r="AE374" s="244"/>
      <c r="AF374" s="371"/>
    </row>
    <row r="375" spans="1:32" s="128" customFormat="1" ht="45.75" customHeight="1" x14ac:dyDescent="0.3">
      <c r="A375" s="440"/>
      <c r="B375" s="451"/>
      <c r="C375" s="443"/>
      <c r="D375" s="456"/>
      <c r="E375" s="459"/>
      <c r="F375" s="200" t="s">
        <v>392</v>
      </c>
      <c r="G375" s="370"/>
      <c r="H375" s="143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  <c r="X375" s="139"/>
      <c r="Y375" s="139"/>
      <c r="Z375" s="139"/>
      <c r="AA375" s="139"/>
      <c r="AB375" s="139"/>
      <c r="AC375" s="139"/>
      <c r="AD375" s="139"/>
      <c r="AE375" s="146"/>
      <c r="AF375" s="383"/>
    </row>
    <row r="376" spans="1:32" s="128" customFormat="1" ht="45.75" customHeight="1" x14ac:dyDescent="0.3">
      <c r="A376" s="441"/>
      <c r="B376" s="449"/>
      <c r="C376" s="444"/>
      <c r="D376" s="457"/>
      <c r="E376" s="460"/>
      <c r="F376" s="201" t="s">
        <v>393</v>
      </c>
      <c r="G376" s="367">
        <f t="shared" ref="G376:AF376" si="172">G377-G375</f>
        <v>0</v>
      </c>
      <c r="H376" s="140">
        <f t="shared" si="172"/>
        <v>0</v>
      </c>
      <c r="I376" s="137">
        <f t="shared" si="172"/>
        <v>0</v>
      </c>
      <c r="J376" s="137">
        <f t="shared" si="172"/>
        <v>0</v>
      </c>
      <c r="K376" s="137">
        <f t="shared" si="172"/>
        <v>0</v>
      </c>
      <c r="L376" s="137">
        <f t="shared" si="172"/>
        <v>0</v>
      </c>
      <c r="M376" s="137">
        <f t="shared" si="172"/>
        <v>0</v>
      </c>
      <c r="N376" s="137">
        <f t="shared" si="172"/>
        <v>0</v>
      </c>
      <c r="O376" s="137">
        <f t="shared" si="172"/>
        <v>0</v>
      </c>
      <c r="P376" s="137">
        <f t="shared" si="172"/>
        <v>0</v>
      </c>
      <c r="Q376" s="137">
        <f t="shared" si="172"/>
        <v>0</v>
      </c>
      <c r="R376" s="137">
        <f t="shared" si="172"/>
        <v>0</v>
      </c>
      <c r="S376" s="137">
        <f t="shared" si="172"/>
        <v>0</v>
      </c>
      <c r="T376" s="137">
        <f t="shared" si="172"/>
        <v>0</v>
      </c>
      <c r="U376" s="137">
        <f t="shared" si="172"/>
        <v>0</v>
      </c>
      <c r="V376" s="137">
        <f t="shared" si="172"/>
        <v>0</v>
      </c>
      <c r="W376" s="137">
        <f t="shared" si="172"/>
        <v>0</v>
      </c>
      <c r="X376" s="137">
        <f t="shared" si="172"/>
        <v>0</v>
      </c>
      <c r="Y376" s="137">
        <f t="shared" si="172"/>
        <v>0</v>
      </c>
      <c r="Z376" s="137">
        <f t="shared" si="172"/>
        <v>0</v>
      </c>
      <c r="AA376" s="137">
        <f t="shared" si="172"/>
        <v>0</v>
      </c>
      <c r="AB376" s="137">
        <f t="shared" si="172"/>
        <v>0</v>
      </c>
      <c r="AC376" s="137">
        <f t="shared" si="172"/>
        <v>0</v>
      </c>
      <c r="AD376" s="137">
        <f t="shared" si="172"/>
        <v>0</v>
      </c>
      <c r="AE376" s="145">
        <f t="shared" si="172"/>
        <v>0</v>
      </c>
      <c r="AF376" s="367">
        <f t="shared" si="172"/>
        <v>0</v>
      </c>
    </row>
    <row r="377" spans="1:32" s="128" customFormat="1" ht="45.75" customHeight="1" x14ac:dyDescent="0.3">
      <c r="A377" s="442"/>
      <c r="B377" s="450"/>
      <c r="C377" s="445"/>
      <c r="D377" s="458"/>
      <c r="E377" s="461"/>
      <c r="F377" s="199" t="s">
        <v>394</v>
      </c>
      <c r="G377" s="371"/>
      <c r="H377" s="142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244"/>
      <c r="AF377" s="371"/>
    </row>
    <row r="378" spans="1:32" s="128" customFormat="1" ht="47.25" customHeight="1" x14ac:dyDescent="0.3">
      <c r="A378" s="440"/>
      <c r="B378" s="451"/>
      <c r="C378" s="443"/>
      <c r="D378" s="456"/>
      <c r="E378" s="459"/>
      <c r="F378" s="200" t="s">
        <v>392</v>
      </c>
      <c r="G378" s="370"/>
      <c r="H378" s="143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  <c r="X378" s="139"/>
      <c r="Y378" s="139"/>
      <c r="Z378" s="139"/>
      <c r="AA378" s="139"/>
      <c r="AB378" s="139"/>
      <c r="AC378" s="139"/>
      <c r="AD378" s="139"/>
      <c r="AE378" s="146"/>
      <c r="AF378" s="383"/>
    </row>
    <row r="379" spans="1:32" s="128" customFormat="1" ht="47.25" customHeight="1" x14ac:dyDescent="0.3">
      <c r="A379" s="441"/>
      <c r="B379" s="449"/>
      <c r="C379" s="444"/>
      <c r="D379" s="457"/>
      <c r="E379" s="460"/>
      <c r="F379" s="201" t="s">
        <v>393</v>
      </c>
      <c r="G379" s="367">
        <f t="shared" ref="G379:AF379" si="173">G380-G378</f>
        <v>0</v>
      </c>
      <c r="H379" s="140">
        <f t="shared" si="173"/>
        <v>0</v>
      </c>
      <c r="I379" s="137">
        <f t="shared" si="173"/>
        <v>0</v>
      </c>
      <c r="J379" s="137">
        <f t="shared" si="173"/>
        <v>0</v>
      </c>
      <c r="K379" s="137">
        <f t="shared" si="173"/>
        <v>0</v>
      </c>
      <c r="L379" s="137">
        <f t="shared" si="173"/>
        <v>0</v>
      </c>
      <c r="M379" s="137">
        <f t="shared" si="173"/>
        <v>0</v>
      </c>
      <c r="N379" s="137">
        <f t="shared" si="173"/>
        <v>0</v>
      </c>
      <c r="O379" s="137">
        <f t="shared" si="173"/>
        <v>0</v>
      </c>
      <c r="P379" s="137">
        <f t="shared" si="173"/>
        <v>0</v>
      </c>
      <c r="Q379" s="137">
        <f t="shared" si="173"/>
        <v>0</v>
      </c>
      <c r="R379" s="137">
        <f t="shared" si="173"/>
        <v>0</v>
      </c>
      <c r="S379" s="137">
        <f t="shared" si="173"/>
        <v>0</v>
      </c>
      <c r="T379" s="137">
        <f t="shared" si="173"/>
        <v>0</v>
      </c>
      <c r="U379" s="137">
        <f t="shared" si="173"/>
        <v>0</v>
      </c>
      <c r="V379" s="137">
        <f t="shared" si="173"/>
        <v>0</v>
      </c>
      <c r="W379" s="137">
        <f t="shared" si="173"/>
        <v>0</v>
      </c>
      <c r="X379" s="137">
        <f t="shared" si="173"/>
        <v>0</v>
      </c>
      <c r="Y379" s="137">
        <f t="shared" si="173"/>
        <v>0</v>
      </c>
      <c r="Z379" s="137">
        <f t="shared" si="173"/>
        <v>0</v>
      </c>
      <c r="AA379" s="137">
        <f t="shared" si="173"/>
        <v>0</v>
      </c>
      <c r="AB379" s="137">
        <f t="shared" si="173"/>
        <v>0</v>
      </c>
      <c r="AC379" s="137">
        <f t="shared" si="173"/>
        <v>0</v>
      </c>
      <c r="AD379" s="137">
        <f t="shared" si="173"/>
        <v>0</v>
      </c>
      <c r="AE379" s="145">
        <f t="shared" si="173"/>
        <v>0</v>
      </c>
      <c r="AF379" s="367">
        <f t="shared" si="173"/>
        <v>0</v>
      </c>
    </row>
    <row r="380" spans="1:32" s="128" customFormat="1" ht="47.25" customHeight="1" x14ac:dyDescent="0.3">
      <c r="A380" s="442"/>
      <c r="B380" s="450"/>
      <c r="C380" s="445"/>
      <c r="D380" s="458"/>
      <c r="E380" s="461"/>
      <c r="F380" s="199" t="s">
        <v>394</v>
      </c>
      <c r="G380" s="371"/>
      <c r="H380" s="142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244"/>
      <c r="AF380" s="371"/>
    </row>
    <row r="381" spans="1:32" s="128" customFormat="1" ht="48" customHeight="1" x14ac:dyDescent="0.3">
      <c r="A381" s="440"/>
      <c r="B381" s="451"/>
      <c r="C381" s="443"/>
      <c r="D381" s="456"/>
      <c r="E381" s="459"/>
      <c r="F381" s="200" t="s">
        <v>392</v>
      </c>
      <c r="G381" s="370"/>
      <c r="H381" s="143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  <c r="X381" s="139"/>
      <c r="Y381" s="139"/>
      <c r="Z381" s="139"/>
      <c r="AA381" s="139"/>
      <c r="AB381" s="139"/>
      <c r="AC381" s="139"/>
      <c r="AD381" s="139"/>
      <c r="AE381" s="146"/>
      <c r="AF381" s="383"/>
    </row>
    <row r="382" spans="1:32" s="128" customFormat="1" ht="48" customHeight="1" x14ac:dyDescent="0.3">
      <c r="A382" s="441"/>
      <c r="B382" s="449"/>
      <c r="C382" s="444"/>
      <c r="D382" s="457"/>
      <c r="E382" s="460"/>
      <c r="F382" s="201" t="s">
        <v>393</v>
      </c>
      <c r="G382" s="367">
        <f t="shared" ref="G382:AF382" si="174">G383-G381</f>
        <v>0</v>
      </c>
      <c r="H382" s="140">
        <f t="shared" si="174"/>
        <v>0</v>
      </c>
      <c r="I382" s="137">
        <f t="shared" si="174"/>
        <v>0</v>
      </c>
      <c r="J382" s="137">
        <f t="shared" si="174"/>
        <v>0</v>
      </c>
      <c r="K382" s="137">
        <f t="shared" si="174"/>
        <v>0</v>
      </c>
      <c r="L382" s="137">
        <f t="shared" si="174"/>
        <v>0</v>
      </c>
      <c r="M382" s="137">
        <f t="shared" si="174"/>
        <v>0</v>
      </c>
      <c r="N382" s="137">
        <f t="shared" si="174"/>
        <v>0</v>
      </c>
      <c r="O382" s="137">
        <f t="shared" si="174"/>
        <v>0</v>
      </c>
      <c r="P382" s="137">
        <f t="shared" si="174"/>
        <v>0</v>
      </c>
      <c r="Q382" s="137">
        <f t="shared" si="174"/>
        <v>0</v>
      </c>
      <c r="R382" s="137">
        <f t="shared" si="174"/>
        <v>0</v>
      </c>
      <c r="S382" s="137">
        <f t="shared" si="174"/>
        <v>0</v>
      </c>
      <c r="T382" s="137">
        <f t="shared" si="174"/>
        <v>0</v>
      </c>
      <c r="U382" s="137">
        <f t="shared" si="174"/>
        <v>0</v>
      </c>
      <c r="V382" s="137">
        <f t="shared" si="174"/>
        <v>0</v>
      </c>
      <c r="W382" s="137">
        <f t="shared" si="174"/>
        <v>0</v>
      </c>
      <c r="X382" s="137">
        <f t="shared" si="174"/>
        <v>0</v>
      </c>
      <c r="Y382" s="137">
        <f t="shared" si="174"/>
        <v>0</v>
      </c>
      <c r="Z382" s="137">
        <f t="shared" si="174"/>
        <v>0</v>
      </c>
      <c r="AA382" s="137">
        <f t="shared" si="174"/>
        <v>0</v>
      </c>
      <c r="AB382" s="137">
        <f t="shared" si="174"/>
        <v>0</v>
      </c>
      <c r="AC382" s="137">
        <f t="shared" si="174"/>
        <v>0</v>
      </c>
      <c r="AD382" s="137">
        <f t="shared" si="174"/>
        <v>0</v>
      </c>
      <c r="AE382" s="145">
        <f t="shared" si="174"/>
        <v>0</v>
      </c>
      <c r="AF382" s="367">
        <f t="shared" si="174"/>
        <v>0</v>
      </c>
    </row>
    <row r="383" spans="1:32" s="128" customFormat="1" ht="48" customHeight="1" x14ac:dyDescent="0.3">
      <c r="A383" s="442"/>
      <c r="B383" s="450"/>
      <c r="C383" s="445"/>
      <c r="D383" s="458"/>
      <c r="E383" s="461"/>
      <c r="F383" s="199" t="s">
        <v>394</v>
      </c>
      <c r="G383" s="371"/>
      <c r="H383" s="142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8"/>
      <c r="X383" s="138"/>
      <c r="Y383" s="138"/>
      <c r="Z383" s="138"/>
      <c r="AA383" s="138"/>
      <c r="AB383" s="138"/>
      <c r="AC383" s="138"/>
      <c r="AD383" s="138"/>
      <c r="AE383" s="244"/>
      <c r="AF383" s="371"/>
    </row>
    <row r="384" spans="1:32" s="128" customFormat="1" ht="66.75" customHeight="1" x14ac:dyDescent="0.3">
      <c r="A384" s="440"/>
      <c r="B384" s="451"/>
      <c r="C384" s="443"/>
      <c r="D384" s="456"/>
      <c r="E384" s="459"/>
      <c r="F384" s="200" t="s">
        <v>392</v>
      </c>
      <c r="G384" s="370"/>
      <c r="H384" s="143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  <c r="X384" s="139"/>
      <c r="Y384" s="139"/>
      <c r="Z384" s="139"/>
      <c r="AA384" s="139"/>
      <c r="AB384" s="139"/>
      <c r="AC384" s="139"/>
      <c r="AD384" s="139"/>
      <c r="AE384" s="146"/>
      <c r="AF384" s="383"/>
    </row>
    <row r="385" spans="1:32" s="128" customFormat="1" ht="66.75" customHeight="1" x14ac:dyDescent="0.3">
      <c r="A385" s="441"/>
      <c r="B385" s="449"/>
      <c r="C385" s="444"/>
      <c r="D385" s="457"/>
      <c r="E385" s="460"/>
      <c r="F385" s="201" t="s">
        <v>393</v>
      </c>
      <c r="G385" s="367">
        <f t="shared" ref="G385:AF385" si="175">G386-G384</f>
        <v>0</v>
      </c>
      <c r="H385" s="140">
        <f t="shared" si="175"/>
        <v>0</v>
      </c>
      <c r="I385" s="137">
        <f t="shared" si="175"/>
        <v>0</v>
      </c>
      <c r="J385" s="137">
        <f t="shared" si="175"/>
        <v>0</v>
      </c>
      <c r="K385" s="137">
        <f t="shared" si="175"/>
        <v>0</v>
      </c>
      <c r="L385" s="137">
        <f t="shared" si="175"/>
        <v>0</v>
      </c>
      <c r="M385" s="137">
        <f t="shared" si="175"/>
        <v>0</v>
      </c>
      <c r="N385" s="137">
        <f t="shared" si="175"/>
        <v>0</v>
      </c>
      <c r="O385" s="137">
        <f t="shared" si="175"/>
        <v>0</v>
      </c>
      <c r="P385" s="137">
        <f t="shared" si="175"/>
        <v>0</v>
      </c>
      <c r="Q385" s="137">
        <f t="shared" si="175"/>
        <v>0</v>
      </c>
      <c r="R385" s="137">
        <f t="shared" si="175"/>
        <v>0</v>
      </c>
      <c r="S385" s="137">
        <f t="shared" si="175"/>
        <v>0</v>
      </c>
      <c r="T385" s="137">
        <f t="shared" si="175"/>
        <v>0</v>
      </c>
      <c r="U385" s="137">
        <f t="shared" si="175"/>
        <v>0</v>
      </c>
      <c r="V385" s="137">
        <f t="shared" si="175"/>
        <v>0</v>
      </c>
      <c r="W385" s="137">
        <f t="shared" si="175"/>
        <v>0</v>
      </c>
      <c r="X385" s="137">
        <f t="shared" si="175"/>
        <v>0</v>
      </c>
      <c r="Y385" s="137">
        <f t="shared" si="175"/>
        <v>0</v>
      </c>
      <c r="Z385" s="137">
        <f t="shared" si="175"/>
        <v>0</v>
      </c>
      <c r="AA385" s="137">
        <f t="shared" si="175"/>
        <v>0</v>
      </c>
      <c r="AB385" s="137">
        <f t="shared" si="175"/>
        <v>0</v>
      </c>
      <c r="AC385" s="137">
        <f t="shared" si="175"/>
        <v>0</v>
      </c>
      <c r="AD385" s="137">
        <f t="shared" si="175"/>
        <v>0</v>
      </c>
      <c r="AE385" s="145">
        <f t="shared" si="175"/>
        <v>0</v>
      </c>
      <c r="AF385" s="367">
        <f t="shared" si="175"/>
        <v>0</v>
      </c>
    </row>
    <row r="386" spans="1:32" s="128" customFormat="1" ht="66.75" customHeight="1" x14ac:dyDescent="0.3">
      <c r="A386" s="442"/>
      <c r="B386" s="450"/>
      <c r="C386" s="445"/>
      <c r="D386" s="458"/>
      <c r="E386" s="461"/>
      <c r="F386" s="199" t="s">
        <v>394</v>
      </c>
      <c r="G386" s="371"/>
      <c r="H386" s="142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244"/>
      <c r="AF386" s="371"/>
    </row>
    <row r="387" spans="1:32" s="128" customFormat="1" ht="54" customHeight="1" x14ac:dyDescent="0.3">
      <c r="A387" s="440"/>
      <c r="B387" s="451"/>
      <c r="C387" s="443"/>
      <c r="D387" s="456"/>
      <c r="E387" s="459"/>
      <c r="F387" s="200" t="s">
        <v>392</v>
      </c>
      <c r="G387" s="370"/>
      <c r="H387" s="143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  <c r="X387" s="139"/>
      <c r="Y387" s="139"/>
      <c r="Z387" s="139"/>
      <c r="AA387" s="139"/>
      <c r="AB387" s="139"/>
      <c r="AC387" s="139"/>
      <c r="AD387" s="139"/>
      <c r="AE387" s="146"/>
      <c r="AF387" s="383"/>
    </row>
    <row r="388" spans="1:32" s="128" customFormat="1" ht="54" customHeight="1" x14ac:dyDescent="0.3">
      <c r="A388" s="441"/>
      <c r="B388" s="449"/>
      <c r="C388" s="444"/>
      <c r="D388" s="457"/>
      <c r="E388" s="460"/>
      <c r="F388" s="201" t="s">
        <v>393</v>
      </c>
      <c r="G388" s="367">
        <f t="shared" ref="G388:T388" si="176">G389-G387</f>
        <v>0</v>
      </c>
      <c r="H388" s="140">
        <f t="shared" si="176"/>
        <v>0</v>
      </c>
      <c r="I388" s="137">
        <f t="shared" si="176"/>
        <v>0</v>
      </c>
      <c r="J388" s="137">
        <f t="shared" si="176"/>
        <v>0</v>
      </c>
      <c r="K388" s="137">
        <f t="shared" si="176"/>
        <v>0</v>
      </c>
      <c r="L388" s="137">
        <f t="shared" si="176"/>
        <v>0</v>
      </c>
      <c r="M388" s="137">
        <f t="shared" si="176"/>
        <v>0</v>
      </c>
      <c r="N388" s="137">
        <f t="shared" si="176"/>
        <v>0</v>
      </c>
      <c r="O388" s="137">
        <f t="shared" si="176"/>
        <v>0</v>
      </c>
      <c r="P388" s="137">
        <f t="shared" si="176"/>
        <v>0</v>
      </c>
      <c r="Q388" s="137">
        <f t="shared" si="176"/>
        <v>0</v>
      </c>
      <c r="R388" s="137">
        <f t="shared" si="176"/>
        <v>0</v>
      </c>
      <c r="S388" s="137">
        <f t="shared" si="176"/>
        <v>0</v>
      </c>
      <c r="T388" s="137">
        <f t="shared" si="176"/>
        <v>0</v>
      </c>
      <c r="U388" s="137">
        <f t="shared" ref="U388:AF388" si="177">U389-U387</f>
        <v>0</v>
      </c>
      <c r="V388" s="137">
        <f t="shared" si="177"/>
        <v>0</v>
      </c>
      <c r="W388" s="137">
        <f t="shared" si="177"/>
        <v>0</v>
      </c>
      <c r="X388" s="137">
        <f t="shared" si="177"/>
        <v>0</v>
      </c>
      <c r="Y388" s="137">
        <f t="shared" si="177"/>
        <v>0</v>
      </c>
      <c r="Z388" s="137">
        <f t="shared" si="177"/>
        <v>0</v>
      </c>
      <c r="AA388" s="137">
        <f t="shared" si="177"/>
        <v>0</v>
      </c>
      <c r="AB388" s="137">
        <f t="shared" si="177"/>
        <v>0</v>
      </c>
      <c r="AC388" s="137">
        <f t="shared" si="177"/>
        <v>0</v>
      </c>
      <c r="AD388" s="137">
        <f t="shared" si="177"/>
        <v>0</v>
      </c>
      <c r="AE388" s="145">
        <f t="shared" si="177"/>
        <v>0</v>
      </c>
      <c r="AF388" s="367">
        <f t="shared" si="177"/>
        <v>0</v>
      </c>
    </row>
    <row r="389" spans="1:32" s="128" customFormat="1" ht="54" customHeight="1" x14ac:dyDescent="0.3">
      <c r="A389" s="442"/>
      <c r="B389" s="450"/>
      <c r="C389" s="445"/>
      <c r="D389" s="458"/>
      <c r="E389" s="461"/>
      <c r="F389" s="199" t="s">
        <v>394</v>
      </c>
      <c r="G389" s="371"/>
      <c r="H389" s="142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244"/>
      <c r="AF389" s="371"/>
    </row>
    <row r="390" spans="1:32" s="128" customFormat="1" ht="44.25" customHeight="1" x14ac:dyDescent="0.3">
      <c r="A390" s="440"/>
      <c r="B390" s="451"/>
      <c r="C390" s="443"/>
      <c r="D390" s="550"/>
      <c r="E390" s="459"/>
      <c r="F390" s="200" t="s">
        <v>392</v>
      </c>
      <c r="G390" s="370"/>
      <c r="H390" s="143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  <c r="X390" s="139"/>
      <c r="Y390" s="139"/>
      <c r="Z390" s="139"/>
      <c r="AA390" s="139"/>
      <c r="AB390" s="139"/>
      <c r="AC390" s="139"/>
      <c r="AD390" s="139"/>
      <c r="AE390" s="146"/>
      <c r="AF390" s="383"/>
    </row>
    <row r="391" spans="1:32" s="128" customFormat="1" ht="44.25" customHeight="1" x14ac:dyDescent="0.3">
      <c r="A391" s="441"/>
      <c r="B391" s="449"/>
      <c r="C391" s="444"/>
      <c r="D391" s="551"/>
      <c r="E391" s="460"/>
      <c r="F391" s="201" t="s">
        <v>393</v>
      </c>
      <c r="G391" s="367">
        <f t="shared" ref="G391:AF391" si="178">G392-G390</f>
        <v>0</v>
      </c>
      <c r="H391" s="140">
        <f t="shared" si="178"/>
        <v>0</v>
      </c>
      <c r="I391" s="137">
        <f t="shared" si="178"/>
        <v>0</v>
      </c>
      <c r="J391" s="137">
        <f t="shared" si="178"/>
        <v>0</v>
      </c>
      <c r="K391" s="137">
        <f t="shared" si="178"/>
        <v>0</v>
      </c>
      <c r="L391" s="137">
        <f t="shared" si="178"/>
        <v>0</v>
      </c>
      <c r="M391" s="137">
        <f t="shared" si="178"/>
        <v>0</v>
      </c>
      <c r="N391" s="137">
        <f t="shared" si="178"/>
        <v>0</v>
      </c>
      <c r="O391" s="137">
        <f t="shared" si="178"/>
        <v>0</v>
      </c>
      <c r="P391" s="137">
        <f t="shared" si="178"/>
        <v>0</v>
      </c>
      <c r="Q391" s="137">
        <f t="shared" si="178"/>
        <v>0</v>
      </c>
      <c r="R391" s="137">
        <f t="shared" si="178"/>
        <v>0</v>
      </c>
      <c r="S391" s="137">
        <f t="shared" si="178"/>
        <v>0</v>
      </c>
      <c r="T391" s="137">
        <f t="shared" si="178"/>
        <v>0</v>
      </c>
      <c r="U391" s="137">
        <f t="shared" si="178"/>
        <v>0</v>
      </c>
      <c r="V391" s="137">
        <f t="shared" si="178"/>
        <v>0</v>
      </c>
      <c r="W391" s="137">
        <f t="shared" si="178"/>
        <v>0</v>
      </c>
      <c r="X391" s="137">
        <f t="shared" si="178"/>
        <v>0</v>
      </c>
      <c r="Y391" s="137">
        <f t="shared" si="178"/>
        <v>0</v>
      </c>
      <c r="Z391" s="137">
        <f t="shared" si="178"/>
        <v>0</v>
      </c>
      <c r="AA391" s="137">
        <f t="shared" si="178"/>
        <v>0</v>
      </c>
      <c r="AB391" s="137">
        <f t="shared" si="178"/>
        <v>0</v>
      </c>
      <c r="AC391" s="137">
        <f t="shared" si="178"/>
        <v>0</v>
      </c>
      <c r="AD391" s="137">
        <f t="shared" si="178"/>
        <v>0</v>
      </c>
      <c r="AE391" s="145">
        <f t="shared" si="178"/>
        <v>0</v>
      </c>
      <c r="AF391" s="367">
        <f t="shared" si="178"/>
        <v>0</v>
      </c>
    </row>
    <row r="392" spans="1:32" s="128" customFormat="1" ht="44.25" customHeight="1" x14ac:dyDescent="0.3">
      <c r="A392" s="442"/>
      <c r="B392" s="450"/>
      <c r="C392" s="445"/>
      <c r="D392" s="552"/>
      <c r="E392" s="461"/>
      <c r="F392" s="199" t="s">
        <v>394</v>
      </c>
      <c r="G392" s="371"/>
      <c r="H392" s="142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8"/>
      <c r="X392" s="138"/>
      <c r="Y392" s="138"/>
      <c r="Z392" s="138"/>
      <c r="AA392" s="138"/>
      <c r="AB392" s="138"/>
      <c r="AC392" s="138"/>
      <c r="AD392" s="138"/>
      <c r="AE392" s="244"/>
      <c r="AF392" s="371"/>
    </row>
    <row r="393" spans="1:32" s="128" customFormat="1" ht="44.25" customHeight="1" x14ac:dyDescent="0.3">
      <c r="A393" s="440"/>
      <c r="B393" s="451"/>
      <c r="C393" s="443"/>
      <c r="D393" s="456"/>
      <c r="E393" s="459"/>
      <c r="F393" s="200" t="s">
        <v>392</v>
      </c>
      <c r="G393" s="370"/>
      <c r="H393" s="143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  <c r="X393" s="139"/>
      <c r="Y393" s="139"/>
      <c r="Z393" s="139"/>
      <c r="AA393" s="139"/>
      <c r="AB393" s="139"/>
      <c r="AC393" s="139"/>
      <c r="AD393" s="139"/>
      <c r="AE393" s="146"/>
      <c r="AF393" s="383"/>
    </row>
    <row r="394" spans="1:32" s="128" customFormat="1" ht="44.25" customHeight="1" x14ac:dyDescent="0.3">
      <c r="A394" s="441"/>
      <c r="B394" s="449"/>
      <c r="C394" s="444"/>
      <c r="D394" s="457"/>
      <c r="E394" s="460"/>
      <c r="F394" s="201" t="s">
        <v>393</v>
      </c>
      <c r="G394" s="367">
        <f t="shared" ref="G394:AF394" si="179">G395-G393</f>
        <v>0</v>
      </c>
      <c r="H394" s="140">
        <f t="shared" si="179"/>
        <v>0</v>
      </c>
      <c r="I394" s="137">
        <f t="shared" si="179"/>
        <v>0</v>
      </c>
      <c r="J394" s="137">
        <f t="shared" si="179"/>
        <v>0</v>
      </c>
      <c r="K394" s="137">
        <f t="shared" si="179"/>
        <v>0</v>
      </c>
      <c r="L394" s="137">
        <f t="shared" si="179"/>
        <v>0</v>
      </c>
      <c r="M394" s="137">
        <f t="shared" si="179"/>
        <v>0</v>
      </c>
      <c r="N394" s="137">
        <f t="shared" si="179"/>
        <v>0</v>
      </c>
      <c r="O394" s="137">
        <f t="shared" si="179"/>
        <v>0</v>
      </c>
      <c r="P394" s="137">
        <f t="shared" si="179"/>
        <v>0</v>
      </c>
      <c r="Q394" s="137">
        <f t="shared" si="179"/>
        <v>0</v>
      </c>
      <c r="R394" s="137">
        <f t="shared" si="179"/>
        <v>0</v>
      </c>
      <c r="S394" s="137">
        <f t="shared" si="179"/>
        <v>0</v>
      </c>
      <c r="T394" s="137">
        <f t="shared" si="179"/>
        <v>0</v>
      </c>
      <c r="U394" s="137">
        <f t="shared" si="179"/>
        <v>0</v>
      </c>
      <c r="V394" s="137">
        <f t="shared" si="179"/>
        <v>0</v>
      </c>
      <c r="W394" s="137">
        <f t="shared" si="179"/>
        <v>0</v>
      </c>
      <c r="X394" s="137">
        <f t="shared" si="179"/>
        <v>0</v>
      </c>
      <c r="Y394" s="137">
        <f t="shared" si="179"/>
        <v>0</v>
      </c>
      <c r="Z394" s="137">
        <f t="shared" si="179"/>
        <v>0</v>
      </c>
      <c r="AA394" s="137">
        <f t="shared" si="179"/>
        <v>0</v>
      </c>
      <c r="AB394" s="137">
        <f t="shared" si="179"/>
        <v>0</v>
      </c>
      <c r="AC394" s="137">
        <f t="shared" si="179"/>
        <v>0</v>
      </c>
      <c r="AD394" s="137">
        <f t="shared" si="179"/>
        <v>0</v>
      </c>
      <c r="AE394" s="145">
        <f t="shared" si="179"/>
        <v>0</v>
      </c>
      <c r="AF394" s="367">
        <f t="shared" si="179"/>
        <v>0</v>
      </c>
    </row>
    <row r="395" spans="1:32" s="128" customFormat="1" ht="44.25" customHeight="1" x14ac:dyDescent="0.3">
      <c r="A395" s="442"/>
      <c r="B395" s="450"/>
      <c r="C395" s="445"/>
      <c r="D395" s="458"/>
      <c r="E395" s="461"/>
      <c r="F395" s="199" t="s">
        <v>394</v>
      </c>
      <c r="G395" s="371"/>
      <c r="H395" s="142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8"/>
      <c r="X395" s="138"/>
      <c r="Y395" s="138"/>
      <c r="Z395" s="138"/>
      <c r="AA395" s="138"/>
      <c r="AB395" s="138"/>
      <c r="AC395" s="138"/>
      <c r="AD395" s="138"/>
      <c r="AE395" s="244"/>
      <c r="AF395" s="371"/>
    </row>
    <row r="396" spans="1:32" s="128" customFormat="1" ht="54" customHeight="1" x14ac:dyDescent="0.3">
      <c r="A396" s="440"/>
      <c r="B396" s="451"/>
      <c r="C396" s="443"/>
      <c r="D396" s="456"/>
      <c r="E396" s="459"/>
      <c r="F396" s="200" t="s">
        <v>392</v>
      </c>
      <c r="G396" s="370"/>
      <c r="H396" s="143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  <c r="X396" s="139"/>
      <c r="Y396" s="139"/>
      <c r="Z396" s="139"/>
      <c r="AA396" s="139"/>
      <c r="AB396" s="139"/>
      <c r="AC396" s="139"/>
      <c r="AD396" s="139"/>
      <c r="AE396" s="146"/>
      <c r="AF396" s="383"/>
    </row>
    <row r="397" spans="1:32" s="128" customFormat="1" ht="54" customHeight="1" x14ac:dyDescent="0.3">
      <c r="A397" s="441"/>
      <c r="B397" s="449"/>
      <c r="C397" s="444"/>
      <c r="D397" s="457"/>
      <c r="E397" s="460"/>
      <c r="F397" s="201" t="s">
        <v>393</v>
      </c>
      <c r="G397" s="367">
        <f t="shared" ref="G397:AF397" si="180">G398-G396</f>
        <v>0</v>
      </c>
      <c r="H397" s="140">
        <f t="shared" si="180"/>
        <v>0</v>
      </c>
      <c r="I397" s="137">
        <f t="shared" si="180"/>
        <v>0</v>
      </c>
      <c r="J397" s="137">
        <f t="shared" si="180"/>
        <v>0</v>
      </c>
      <c r="K397" s="137">
        <f t="shared" si="180"/>
        <v>0</v>
      </c>
      <c r="L397" s="137">
        <f t="shared" si="180"/>
        <v>0</v>
      </c>
      <c r="M397" s="137">
        <f t="shared" si="180"/>
        <v>0</v>
      </c>
      <c r="N397" s="137">
        <f t="shared" si="180"/>
        <v>0</v>
      </c>
      <c r="O397" s="137">
        <f t="shared" si="180"/>
        <v>0</v>
      </c>
      <c r="P397" s="137">
        <f t="shared" si="180"/>
        <v>0</v>
      </c>
      <c r="Q397" s="137">
        <f t="shared" si="180"/>
        <v>0</v>
      </c>
      <c r="R397" s="137">
        <f t="shared" si="180"/>
        <v>0</v>
      </c>
      <c r="S397" s="137">
        <f t="shared" si="180"/>
        <v>0</v>
      </c>
      <c r="T397" s="137">
        <f t="shared" si="180"/>
        <v>0</v>
      </c>
      <c r="U397" s="137">
        <f t="shared" si="180"/>
        <v>0</v>
      </c>
      <c r="V397" s="137">
        <f t="shared" si="180"/>
        <v>0</v>
      </c>
      <c r="W397" s="137">
        <f t="shared" si="180"/>
        <v>0</v>
      </c>
      <c r="X397" s="137">
        <f t="shared" si="180"/>
        <v>0</v>
      </c>
      <c r="Y397" s="137">
        <f t="shared" si="180"/>
        <v>0</v>
      </c>
      <c r="Z397" s="137">
        <f t="shared" si="180"/>
        <v>0</v>
      </c>
      <c r="AA397" s="137">
        <f t="shared" si="180"/>
        <v>0</v>
      </c>
      <c r="AB397" s="137">
        <f t="shared" si="180"/>
        <v>0</v>
      </c>
      <c r="AC397" s="137">
        <f t="shared" si="180"/>
        <v>0</v>
      </c>
      <c r="AD397" s="137">
        <f t="shared" si="180"/>
        <v>0</v>
      </c>
      <c r="AE397" s="145">
        <f t="shared" si="180"/>
        <v>0</v>
      </c>
      <c r="AF397" s="367">
        <f t="shared" si="180"/>
        <v>0</v>
      </c>
    </row>
    <row r="398" spans="1:32" s="128" customFormat="1" ht="54" customHeight="1" x14ac:dyDescent="0.3">
      <c r="A398" s="442"/>
      <c r="B398" s="450"/>
      <c r="C398" s="445"/>
      <c r="D398" s="458"/>
      <c r="E398" s="461"/>
      <c r="F398" s="199" t="s">
        <v>394</v>
      </c>
      <c r="G398" s="371"/>
      <c r="H398" s="142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8"/>
      <c r="X398" s="138"/>
      <c r="Y398" s="138"/>
      <c r="Z398" s="138"/>
      <c r="AA398" s="138"/>
      <c r="AB398" s="138"/>
      <c r="AC398" s="138"/>
      <c r="AD398" s="138"/>
      <c r="AE398" s="244"/>
      <c r="AF398" s="371"/>
    </row>
    <row r="399" spans="1:32" s="128" customFormat="1" ht="54" customHeight="1" x14ac:dyDescent="0.3">
      <c r="A399" s="440"/>
      <c r="B399" s="451"/>
      <c r="C399" s="443"/>
      <c r="D399" s="456"/>
      <c r="E399" s="459"/>
      <c r="F399" s="200" t="s">
        <v>392</v>
      </c>
      <c r="G399" s="370"/>
      <c r="H399" s="143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  <c r="X399" s="139"/>
      <c r="Y399" s="139"/>
      <c r="Z399" s="139"/>
      <c r="AA399" s="139"/>
      <c r="AB399" s="139"/>
      <c r="AC399" s="139"/>
      <c r="AD399" s="139"/>
      <c r="AE399" s="146"/>
      <c r="AF399" s="383"/>
    </row>
    <row r="400" spans="1:32" s="128" customFormat="1" ht="54" customHeight="1" x14ac:dyDescent="0.3">
      <c r="A400" s="441"/>
      <c r="B400" s="449"/>
      <c r="C400" s="444"/>
      <c r="D400" s="457"/>
      <c r="E400" s="460"/>
      <c r="F400" s="201" t="s">
        <v>393</v>
      </c>
      <c r="G400" s="367">
        <f t="shared" ref="G400:AF400" si="181">G401-G399</f>
        <v>0</v>
      </c>
      <c r="H400" s="140">
        <f t="shared" si="181"/>
        <v>0</v>
      </c>
      <c r="I400" s="137">
        <f t="shared" si="181"/>
        <v>0</v>
      </c>
      <c r="J400" s="137">
        <f t="shared" si="181"/>
        <v>0</v>
      </c>
      <c r="K400" s="137">
        <f t="shared" si="181"/>
        <v>0</v>
      </c>
      <c r="L400" s="137">
        <f t="shared" si="181"/>
        <v>0</v>
      </c>
      <c r="M400" s="137">
        <f t="shared" si="181"/>
        <v>0</v>
      </c>
      <c r="N400" s="137">
        <f t="shared" si="181"/>
        <v>0</v>
      </c>
      <c r="O400" s="137">
        <f t="shared" si="181"/>
        <v>0</v>
      </c>
      <c r="P400" s="137">
        <f t="shared" si="181"/>
        <v>0</v>
      </c>
      <c r="Q400" s="137">
        <f t="shared" si="181"/>
        <v>0</v>
      </c>
      <c r="R400" s="137">
        <f t="shared" si="181"/>
        <v>0</v>
      </c>
      <c r="S400" s="137">
        <f t="shared" si="181"/>
        <v>0</v>
      </c>
      <c r="T400" s="137">
        <f t="shared" si="181"/>
        <v>0</v>
      </c>
      <c r="U400" s="137">
        <f t="shared" si="181"/>
        <v>0</v>
      </c>
      <c r="V400" s="137">
        <f t="shared" si="181"/>
        <v>0</v>
      </c>
      <c r="W400" s="137">
        <f t="shared" si="181"/>
        <v>0</v>
      </c>
      <c r="X400" s="137">
        <f t="shared" si="181"/>
        <v>0</v>
      </c>
      <c r="Y400" s="137">
        <f t="shared" si="181"/>
        <v>0</v>
      </c>
      <c r="Z400" s="137">
        <f t="shared" si="181"/>
        <v>0</v>
      </c>
      <c r="AA400" s="137">
        <f t="shared" si="181"/>
        <v>0</v>
      </c>
      <c r="AB400" s="137">
        <f t="shared" si="181"/>
        <v>0</v>
      </c>
      <c r="AC400" s="137">
        <f t="shared" si="181"/>
        <v>0</v>
      </c>
      <c r="AD400" s="137">
        <f t="shared" si="181"/>
        <v>0</v>
      </c>
      <c r="AE400" s="145">
        <f t="shared" si="181"/>
        <v>0</v>
      </c>
      <c r="AF400" s="367">
        <f t="shared" si="181"/>
        <v>0</v>
      </c>
    </row>
    <row r="401" spans="1:32" s="128" customFormat="1" ht="54" customHeight="1" x14ac:dyDescent="0.3">
      <c r="A401" s="442"/>
      <c r="B401" s="450"/>
      <c r="C401" s="445"/>
      <c r="D401" s="458"/>
      <c r="E401" s="461"/>
      <c r="F401" s="199" t="s">
        <v>394</v>
      </c>
      <c r="G401" s="371"/>
      <c r="H401" s="142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8"/>
      <c r="T401" s="138"/>
      <c r="U401" s="138"/>
      <c r="V401" s="138"/>
      <c r="W401" s="138"/>
      <c r="X401" s="138"/>
      <c r="Y401" s="138"/>
      <c r="Z401" s="138"/>
      <c r="AA401" s="138"/>
      <c r="AB401" s="138"/>
      <c r="AC401" s="138"/>
      <c r="AD401" s="138"/>
      <c r="AE401" s="244"/>
      <c r="AF401" s="371"/>
    </row>
    <row r="402" spans="1:32" s="128" customFormat="1" ht="54" customHeight="1" x14ac:dyDescent="0.3">
      <c r="A402" s="440"/>
      <c r="B402" s="451"/>
      <c r="C402" s="443"/>
      <c r="D402" s="456"/>
      <c r="E402" s="459"/>
      <c r="F402" s="200" t="s">
        <v>392</v>
      </c>
      <c r="G402" s="370"/>
      <c r="H402" s="143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  <c r="X402" s="139"/>
      <c r="Y402" s="139"/>
      <c r="Z402" s="139"/>
      <c r="AA402" s="139"/>
      <c r="AB402" s="139"/>
      <c r="AC402" s="139"/>
      <c r="AD402" s="139"/>
      <c r="AE402" s="146"/>
      <c r="AF402" s="383"/>
    </row>
    <row r="403" spans="1:32" s="128" customFormat="1" ht="54" customHeight="1" x14ac:dyDescent="0.3">
      <c r="A403" s="441"/>
      <c r="B403" s="449"/>
      <c r="C403" s="444"/>
      <c r="D403" s="457"/>
      <c r="E403" s="460"/>
      <c r="F403" s="201" t="s">
        <v>393</v>
      </c>
      <c r="G403" s="367">
        <f t="shared" ref="G403:AF403" si="182">G404-G402</f>
        <v>0</v>
      </c>
      <c r="H403" s="140">
        <f t="shared" si="182"/>
        <v>0</v>
      </c>
      <c r="I403" s="137">
        <f t="shared" si="182"/>
        <v>0</v>
      </c>
      <c r="J403" s="137">
        <f t="shared" si="182"/>
        <v>0</v>
      </c>
      <c r="K403" s="137">
        <f t="shared" si="182"/>
        <v>0</v>
      </c>
      <c r="L403" s="137">
        <f t="shared" si="182"/>
        <v>0</v>
      </c>
      <c r="M403" s="137">
        <f t="shared" si="182"/>
        <v>0</v>
      </c>
      <c r="N403" s="137">
        <f t="shared" si="182"/>
        <v>0</v>
      </c>
      <c r="O403" s="137">
        <f t="shared" si="182"/>
        <v>0</v>
      </c>
      <c r="P403" s="137">
        <f t="shared" si="182"/>
        <v>0</v>
      </c>
      <c r="Q403" s="137">
        <f t="shared" si="182"/>
        <v>0</v>
      </c>
      <c r="R403" s="137">
        <f t="shared" si="182"/>
        <v>0</v>
      </c>
      <c r="S403" s="137">
        <f t="shared" si="182"/>
        <v>0</v>
      </c>
      <c r="T403" s="137">
        <f t="shared" si="182"/>
        <v>0</v>
      </c>
      <c r="U403" s="137">
        <f t="shared" si="182"/>
        <v>0</v>
      </c>
      <c r="V403" s="137">
        <f t="shared" si="182"/>
        <v>0</v>
      </c>
      <c r="W403" s="137">
        <f t="shared" si="182"/>
        <v>0</v>
      </c>
      <c r="X403" s="137">
        <f t="shared" si="182"/>
        <v>0</v>
      </c>
      <c r="Y403" s="137">
        <f t="shared" si="182"/>
        <v>0</v>
      </c>
      <c r="Z403" s="137">
        <f t="shared" si="182"/>
        <v>0</v>
      </c>
      <c r="AA403" s="137">
        <f t="shared" si="182"/>
        <v>0</v>
      </c>
      <c r="AB403" s="137">
        <f t="shared" si="182"/>
        <v>0</v>
      </c>
      <c r="AC403" s="137">
        <f t="shared" si="182"/>
        <v>0</v>
      </c>
      <c r="AD403" s="137">
        <f t="shared" si="182"/>
        <v>0</v>
      </c>
      <c r="AE403" s="145">
        <f t="shared" si="182"/>
        <v>0</v>
      </c>
      <c r="AF403" s="367">
        <f t="shared" si="182"/>
        <v>0</v>
      </c>
    </row>
    <row r="404" spans="1:32" s="128" customFormat="1" ht="54" customHeight="1" x14ac:dyDescent="0.3">
      <c r="A404" s="442"/>
      <c r="B404" s="450"/>
      <c r="C404" s="445"/>
      <c r="D404" s="458"/>
      <c r="E404" s="461"/>
      <c r="F404" s="199" t="s">
        <v>394</v>
      </c>
      <c r="G404" s="371"/>
      <c r="H404" s="142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244"/>
      <c r="AF404" s="371"/>
    </row>
    <row r="405" spans="1:32" s="128" customFormat="1" ht="49.5" customHeight="1" x14ac:dyDescent="0.3">
      <c r="A405" s="440"/>
      <c r="B405" s="451"/>
      <c r="C405" s="443"/>
      <c r="D405" s="456"/>
      <c r="E405" s="459"/>
      <c r="F405" s="200" t="s">
        <v>392</v>
      </c>
      <c r="G405" s="370"/>
      <c r="H405" s="143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  <c r="X405" s="139"/>
      <c r="Y405" s="139"/>
      <c r="Z405" s="139"/>
      <c r="AA405" s="139"/>
      <c r="AB405" s="139"/>
      <c r="AC405" s="139"/>
      <c r="AD405" s="139"/>
      <c r="AE405" s="146"/>
      <c r="AF405" s="383"/>
    </row>
    <row r="406" spans="1:32" s="128" customFormat="1" ht="49.5" customHeight="1" x14ac:dyDescent="0.3">
      <c r="A406" s="441"/>
      <c r="B406" s="449"/>
      <c r="C406" s="444"/>
      <c r="D406" s="457"/>
      <c r="E406" s="460"/>
      <c r="F406" s="201" t="s">
        <v>393</v>
      </c>
      <c r="G406" s="367">
        <f t="shared" ref="G406:AF406" si="183">G407-G405</f>
        <v>0</v>
      </c>
      <c r="H406" s="140">
        <f t="shared" si="183"/>
        <v>0</v>
      </c>
      <c r="I406" s="137">
        <f t="shared" si="183"/>
        <v>0</v>
      </c>
      <c r="J406" s="137">
        <f t="shared" si="183"/>
        <v>0</v>
      </c>
      <c r="K406" s="137">
        <f t="shared" si="183"/>
        <v>0</v>
      </c>
      <c r="L406" s="137">
        <f t="shared" si="183"/>
        <v>0</v>
      </c>
      <c r="M406" s="137">
        <f t="shared" si="183"/>
        <v>0</v>
      </c>
      <c r="N406" s="137">
        <f t="shared" si="183"/>
        <v>0</v>
      </c>
      <c r="O406" s="137">
        <f t="shared" si="183"/>
        <v>0</v>
      </c>
      <c r="P406" s="137">
        <f t="shared" si="183"/>
        <v>0</v>
      </c>
      <c r="Q406" s="137">
        <f t="shared" si="183"/>
        <v>0</v>
      </c>
      <c r="R406" s="137">
        <f t="shared" si="183"/>
        <v>0</v>
      </c>
      <c r="S406" s="137">
        <f t="shared" si="183"/>
        <v>0</v>
      </c>
      <c r="T406" s="137">
        <f t="shared" si="183"/>
        <v>0</v>
      </c>
      <c r="U406" s="137">
        <f t="shared" si="183"/>
        <v>0</v>
      </c>
      <c r="V406" s="137">
        <f t="shared" si="183"/>
        <v>0</v>
      </c>
      <c r="W406" s="137">
        <f t="shared" si="183"/>
        <v>0</v>
      </c>
      <c r="X406" s="137">
        <f t="shared" si="183"/>
        <v>0</v>
      </c>
      <c r="Y406" s="137">
        <f t="shared" si="183"/>
        <v>0</v>
      </c>
      <c r="Z406" s="137">
        <f t="shared" si="183"/>
        <v>0</v>
      </c>
      <c r="AA406" s="137">
        <f t="shared" si="183"/>
        <v>0</v>
      </c>
      <c r="AB406" s="137">
        <f t="shared" si="183"/>
        <v>0</v>
      </c>
      <c r="AC406" s="137">
        <f t="shared" si="183"/>
        <v>0</v>
      </c>
      <c r="AD406" s="137">
        <f t="shared" si="183"/>
        <v>0</v>
      </c>
      <c r="AE406" s="145">
        <f t="shared" si="183"/>
        <v>0</v>
      </c>
      <c r="AF406" s="367">
        <f t="shared" si="183"/>
        <v>0</v>
      </c>
    </row>
    <row r="407" spans="1:32" s="128" customFormat="1" ht="49.5" customHeight="1" x14ac:dyDescent="0.3">
      <c r="A407" s="442"/>
      <c r="B407" s="450"/>
      <c r="C407" s="445"/>
      <c r="D407" s="458"/>
      <c r="E407" s="461"/>
      <c r="F407" s="199" t="s">
        <v>394</v>
      </c>
      <c r="G407" s="371"/>
      <c r="H407" s="142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244"/>
      <c r="AF407" s="371"/>
    </row>
    <row r="408" spans="1:32" s="128" customFormat="1" ht="70.5" customHeight="1" x14ac:dyDescent="0.3">
      <c r="A408" s="440"/>
      <c r="B408" s="451"/>
      <c r="C408" s="443"/>
      <c r="D408" s="456"/>
      <c r="E408" s="459"/>
      <c r="F408" s="200" t="s">
        <v>392</v>
      </c>
      <c r="G408" s="370"/>
      <c r="H408" s="143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  <c r="X408" s="139"/>
      <c r="Y408" s="139"/>
      <c r="Z408" s="139"/>
      <c r="AA408" s="139"/>
      <c r="AB408" s="139"/>
      <c r="AC408" s="139"/>
      <c r="AD408" s="139"/>
      <c r="AE408" s="146"/>
      <c r="AF408" s="383"/>
    </row>
    <row r="409" spans="1:32" s="128" customFormat="1" ht="70.5" customHeight="1" x14ac:dyDescent="0.3">
      <c r="A409" s="441"/>
      <c r="B409" s="449"/>
      <c r="C409" s="444"/>
      <c r="D409" s="457"/>
      <c r="E409" s="460"/>
      <c r="F409" s="201" t="s">
        <v>393</v>
      </c>
      <c r="G409" s="367">
        <f t="shared" ref="G409:AF409" si="184">G410-G408</f>
        <v>0</v>
      </c>
      <c r="H409" s="140">
        <f t="shared" si="184"/>
        <v>0</v>
      </c>
      <c r="I409" s="137">
        <f t="shared" si="184"/>
        <v>0</v>
      </c>
      <c r="J409" s="137">
        <f t="shared" si="184"/>
        <v>0</v>
      </c>
      <c r="K409" s="137">
        <f t="shared" si="184"/>
        <v>0</v>
      </c>
      <c r="L409" s="137">
        <f t="shared" si="184"/>
        <v>0</v>
      </c>
      <c r="M409" s="137">
        <f t="shared" si="184"/>
        <v>0</v>
      </c>
      <c r="N409" s="137">
        <f t="shared" si="184"/>
        <v>0</v>
      </c>
      <c r="O409" s="137">
        <f t="shared" si="184"/>
        <v>0</v>
      </c>
      <c r="P409" s="137">
        <f t="shared" si="184"/>
        <v>0</v>
      </c>
      <c r="Q409" s="137">
        <f t="shared" si="184"/>
        <v>0</v>
      </c>
      <c r="R409" s="137">
        <f t="shared" si="184"/>
        <v>0</v>
      </c>
      <c r="S409" s="137">
        <f t="shared" si="184"/>
        <v>0</v>
      </c>
      <c r="T409" s="137">
        <f t="shared" si="184"/>
        <v>0</v>
      </c>
      <c r="U409" s="137">
        <f t="shared" si="184"/>
        <v>0</v>
      </c>
      <c r="V409" s="137">
        <f t="shared" si="184"/>
        <v>0</v>
      </c>
      <c r="W409" s="137">
        <f t="shared" si="184"/>
        <v>0</v>
      </c>
      <c r="X409" s="137">
        <f t="shared" si="184"/>
        <v>0</v>
      </c>
      <c r="Y409" s="137">
        <f t="shared" si="184"/>
        <v>0</v>
      </c>
      <c r="Z409" s="137">
        <f t="shared" si="184"/>
        <v>0</v>
      </c>
      <c r="AA409" s="137">
        <f t="shared" si="184"/>
        <v>0</v>
      </c>
      <c r="AB409" s="137">
        <f t="shared" si="184"/>
        <v>0</v>
      </c>
      <c r="AC409" s="137">
        <f t="shared" si="184"/>
        <v>0</v>
      </c>
      <c r="AD409" s="137">
        <f t="shared" si="184"/>
        <v>0</v>
      </c>
      <c r="AE409" s="145">
        <f t="shared" si="184"/>
        <v>0</v>
      </c>
      <c r="AF409" s="367">
        <f t="shared" si="184"/>
        <v>0</v>
      </c>
    </row>
    <row r="410" spans="1:32" s="128" customFormat="1" ht="70.5" customHeight="1" x14ac:dyDescent="0.3">
      <c r="A410" s="442"/>
      <c r="B410" s="450"/>
      <c r="C410" s="445"/>
      <c r="D410" s="458"/>
      <c r="E410" s="461"/>
      <c r="F410" s="199" t="s">
        <v>394</v>
      </c>
      <c r="G410" s="371"/>
      <c r="H410" s="142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8"/>
      <c r="T410" s="138"/>
      <c r="U410" s="138"/>
      <c r="V410" s="138"/>
      <c r="W410" s="138"/>
      <c r="X410" s="138"/>
      <c r="Y410" s="138"/>
      <c r="Z410" s="138"/>
      <c r="AA410" s="138"/>
      <c r="AB410" s="138"/>
      <c r="AC410" s="138"/>
      <c r="AD410" s="138"/>
      <c r="AE410" s="244"/>
      <c r="AF410" s="371"/>
    </row>
    <row r="411" spans="1:32" s="128" customFormat="1" ht="57" customHeight="1" x14ac:dyDescent="0.3">
      <c r="A411" s="440"/>
      <c r="B411" s="451"/>
      <c r="C411" s="443"/>
      <c r="D411" s="456"/>
      <c r="E411" s="459"/>
      <c r="F411" s="200" t="s">
        <v>392</v>
      </c>
      <c r="G411" s="370"/>
      <c r="H411" s="143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  <c r="X411" s="139"/>
      <c r="Y411" s="139"/>
      <c r="Z411" s="139"/>
      <c r="AA411" s="139"/>
      <c r="AB411" s="139"/>
      <c r="AC411" s="139"/>
      <c r="AD411" s="139"/>
      <c r="AE411" s="146"/>
      <c r="AF411" s="383"/>
    </row>
    <row r="412" spans="1:32" s="128" customFormat="1" ht="57" customHeight="1" x14ac:dyDescent="0.3">
      <c r="A412" s="441"/>
      <c r="B412" s="449"/>
      <c r="C412" s="444"/>
      <c r="D412" s="457"/>
      <c r="E412" s="460"/>
      <c r="F412" s="201" t="s">
        <v>393</v>
      </c>
      <c r="G412" s="367">
        <f t="shared" ref="G412:AF412" si="185">G413-G411</f>
        <v>0</v>
      </c>
      <c r="H412" s="140">
        <f t="shared" si="185"/>
        <v>0</v>
      </c>
      <c r="I412" s="137">
        <f t="shared" si="185"/>
        <v>0</v>
      </c>
      <c r="J412" s="137">
        <f t="shared" si="185"/>
        <v>0</v>
      </c>
      <c r="K412" s="137">
        <f t="shared" si="185"/>
        <v>0</v>
      </c>
      <c r="L412" s="137">
        <f t="shared" si="185"/>
        <v>0</v>
      </c>
      <c r="M412" s="137">
        <f t="shared" si="185"/>
        <v>0</v>
      </c>
      <c r="N412" s="137">
        <f t="shared" si="185"/>
        <v>0</v>
      </c>
      <c r="O412" s="137">
        <f t="shared" si="185"/>
        <v>0</v>
      </c>
      <c r="P412" s="137">
        <f t="shared" si="185"/>
        <v>0</v>
      </c>
      <c r="Q412" s="137">
        <f t="shared" si="185"/>
        <v>0</v>
      </c>
      <c r="R412" s="137">
        <f t="shared" si="185"/>
        <v>0</v>
      </c>
      <c r="S412" s="137">
        <f t="shared" si="185"/>
        <v>0</v>
      </c>
      <c r="T412" s="137">
        <f t="shared" si="185"/>
        <v>0</v>
      </c>
      <c r="U412" s="137">
        <f t="shared" si="185"/>
        <v>0</v>
      </c>
      <c r="V412" s="137">
        <f t="shared" si="185"/>
        <v>0</v>
      </c>
      <c r="W412" s="137">
        <f t="shared" si="185"/>
        <v>0</v>
      </c>
      <c r="X412" s="137">
        <f t="shared" si="185"/>
        <v>0</v>
      </c>
      <c r="Y412" s="137">
        <f t="shared" si="185"/>
        <v>0</v>
      </c>
      <c r="Z412" s="137">
        <f t="shared" si="185"/>
        <v>0</v>
      </c>
      <c r="AA412" s="137">
        <f t="shared" si="185"/>
        <v>0</v>
      </c>
      <c r="AB412" s="137">
        <f t="shared" si="185"/>
        <v>0</v>
      </c>
      <c r="AC412" s="137">
        <f t="shared" si="185"/>
        <v>0</v>
      </c>
      <c r="AD412" s="137">
        <f t="shared" si="185"/>
        <v>0</v>
      </c>
      <c r="AE412" s="145">
        <f t="shared" si="185"/>
        <v>0</v>
      </c>
      <c r="AF412" s="367">
        <f t="shared" si="185"/>
        <v>0</v>
      </c>
    </row>
    <row r="413" spans="1:32" s="128" customFormat="1" ht="57" customHeight="1" x14ac:dyDescent="0.3">
      <c r="A413" s="442"/>
      <c r="B413" s="450"/>
      <c r="C413" s="445"/>
      <c r="D413" s="458"/>
      <c r="E413" s="461"/>
      <c r="F413" s="199" t="s">
        <v>394</v>
      </c>
      <c r="G413" s="371"/>
      <c r="H413" s="142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244"/>
      <c r="AF413" s="371"/>
    </row>
    <row r="414" spans="1:32" s="128" customFormat="1" ht="45.75" customHeight="1" x14ac:dyDescent="0.3">
      <c r="A414" s="440"/>
      <c r="B414" s="451"/>
      <c r="C414" s="443"/>
      <c r="D414" s="456"/>
      <c r="E414" s="459"/>
      <c r="F414" s="200" t="s">
        <v>392</v>
      </c>
      <c r="G414" s="370"/>
      <c r="H414" s="143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  <c r="X414" s="139"/>
      <c r="Y414" s="139"/>
      <c r="Z414" s="139"/>
      <c r="AA414" s="139"/>
      <c r="AB414" s="139"/>
      <c r="AC414" s="139"/>
      <c r="AD414" s="139"/>
      <c r="AE414" s="146"/>
      <c r="AF414" s="383"/>
    </row>
    <row r="415" spans="1:32" s="128" customFormat="1" ht="45.75" customHeight="1" x14ac:dyDescent="0.3">
      <c r="A415" s="441"/>
      <c r="B415" s="449"/>
      <c r="C415" s="444"/>
      <c r="D415" s="457"/>
      <c r="E415" s="460"/>
      <c r="F415" s="201" t="s">
        <v>393</v>
      </c>
      <c r="G415" s="367">
        <f t="shared" ref="G415:AF415" si="186">G416-G414</f>
        <v>0</v>
      </c>
      <c r="H415" s="140">
        <f t="shared" si="186"/>
        <v>0</v>
      </c>
      <c r="I415" s="137">
        <f t="shared" si="186"/>
        <v>0</v>
      </c>
      <c r="J415" s="137">
        <f t="shared" si="186"/>
        <v>0</v>
      </c>
      <c r="K415" s="137">
        <f t="shared" si="186"/>
        <v>0</v>
      </c>
      <c r="L415" s="137">
        <f t="shared" si="186"/>
        <v>0</v>
      </c>
      <c r="M415" s="137">
        <f t="shared" si="186"/>
        <v>0</v>
      </c>
      <c r="N415" s="137">
        <f t="shared" si="186"/>
        <v>0</v>
      </c>
      <c r="O415" s="137">
        <f t="shared" si="186"/>
        <v>0</v>
      </c>
      <c r="P415" s="137">
        <f t="shared" si="186"/>
        <v>0</v>
      </c>
      <c r="Q415" s="137">
        <f t="shared" si="186"/>
        <v>0</v>
      </c>
      <c r="R415" s="137">
        <f t="shared" si="186"/>
        <v>0</v>
      </c>
      <c r="S415" s="137">
        <f t="shared" si="186"/>
        <v>0</v>
      </c>
      <c r="T415" s="137">
        <f t="shared" si="186"/>
        <v>0</v>
      </c>
      <c r="U415" s="137">
        <f t="shared" si="186"/>
        <v>0</v>
      </c>
      <c r="V415" s="137">
        <f t="shared" si="186"/>
        <v>0</v>
      </c>
      <c r="W415" s="137">
        <f t="shared" si="186"/>
        <v>0</v>
      </c>
      <c r="X415" s="137">
        <f t="shared" si="186"/>
        <v>0</v>
      </c>
      <c r="Y415" s="137">
        <f t="shared" si="186"/>
        <v>0</v>
      </c>
      <c r="Z415" s="137">
        <f t="shared" si="186"/>
        <v>0</v>
      </c>
      <c r="AA415" s="137">
        <f t="shared" si="186"/>
        <v>0</v>
      </c>
      <c r="AB415" s="137">
        <f t="shared" si="186"/>
        <v>0</v>
      </c>
      <c r="AC415" s="137">
        <f t="shared" si="186"/>
        <v>0</v>
      </c>
      <c r="AD415" s="137">
        <f t="shared" si="186"/>
        <v>0</v>
      </c>
      <c r="AE415" s="145">
        <f t="shared" si="186"/>
        <v>0</v>
      </c>
      <c r="AF415" s="367">
        <f t="shared" si="186"/>
        <v>0</v>
      </c>
    </row>
    <row r="416" spans="1:32" s="128" customFormat="1" ht="45.75" customHeight="1" x14ac:dyDescent="0.3">
      <c r="A416" s="442"/>
      <c r="B416" s="450"/>
      <c r="C416" s="445"/>
      <c r="D416" s="458"/>
      <c r="E416" s="461"/>
      <c r="F416" s="199" t="s">
        <v>394</v>
      </c>
      <c r="G416" s="371"/>
      <c r="H416" s="142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244"/>
      <c r="AF416" s="371"/>
    </row>
    <row r="417" spans="1:32" s="128" customFormat="1" ht="45.75" customHeight="1" x14ac:dyDescent="0.3">
      <c r="A417" s="440"/>
      <c r="B417" s="451"/>
      <c r="C417" s="443"/>
      <c r="D417" s="456"/>
      <c r="E417" s="459"/>
      <c r="F417" s="200" t="s">
        <v>392</v>
      </c>
      <c r="G417" s="370"/>
      <c r="H417" s="143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  <c r="X417" s="139"/>
      <c r="Y417" s="139"/>
      <c r="Z417" s="139"/>
      <c r="AA417" s="139"/>
      <c r="AB417" s="139"/>
      <c r="AC417" s="139"/>
      <c r="AD417" s="139"/>
      <c r="AE417" s="146"/>
      <c r="AF417" s="383"/>
    </row>
    <row r="418" spans="1:32" s="128" customFormat="1" ht="45.75" customHeight="1" x14ac:dyDescent="0.3">
      <c r="A418" s="441"/>
      <c r="B418" s="449"/>
      <c r="C418" s="444"/>
      <c r="D418" s="457"/>
      <c r="E418" s="460"/>
      <c r="F418" s="201" t="s">
        <v>393</v>
      </c>
      <c r="G418" s="367">
        <f t="shared" ref="G418:AF418" si="187">G419-G417</f>
        <v>0</v>
      </c>
      <c r="H418" s="140">
        <f t="shared" si="187"/>
        <v>0</v>
      </c>
      <c r="I418" s="137">
        <f t="shared" si="187"/>
        <v>0</v>
      </c>
      <c r="J418" s="137">
        <f t="shared" si="187"/>
        <v>0</v>
      </c>
      <c r="K418" s="137">
        <f t="shared" si="187"/>
        <v>0</v>
      </c>
      <c r="L418" s="137">
        <f t="shared" si="187"/>
        <v>0</v>
      </c>
      <c r="M418" s="137">
        <f t="shared" si="187"/>
        <v>0</v>
      </c>
      <c r="N418" s="137">
        <f t="shared" si="187"/>
        <v>0</v>
      </c>
      <c r="O418" s="137">
        <f t="shared" si="187"/>
        <v>0</v>
      </c>
      <c r="P418" s="137">
        <f t="shared" si="187"/>
        <v>0</v>
      </c>
      <c r="Q418" s="137">
        <f t="shared" si="187"/>
        <v>0</v>
      </c>
      <c r="R418" s="137">
        <f t="shared" si="187"/>
        <v>0</v>
      </c>
      <c r="S418" s="137">
        <f t="shared" si="187"/>
        <v>0</v>
      </c>
      <c r="T418" s="137">
        <f t="shared" si="187"/>
        <v>0</v>
      </c>
      <c r="U418" s="137">
        <f t="shared" si="187"/>
        <v>0</v>
      </c>
      <c r="V418" s="137">
        <f t="shared" si="187"/>
        <v>0</v>
      </c>
      <c r="W418" s="137">
        <f t="shared" si="187"/>
        <v>0</v>
      </c>
      <c r="X418" s="137">
        <f t="shared" si="187"/>
        <v>0</v>
      </c>
      <c r="Y418" s="137">
        <f t="shared" si="187"/>
        <v>0</v>
      </c>
      <c r="Z418" s="137">
        <f t="shared" si="187"/>
        <v>0</v>
      </c>
      <c r="AA418" s="137">
        <f t="shared" si="187"/>
        <v>0</v>
      </c>
      <c r="AB418" s="137">
        <f t="shared" si="187"/>
        <v>0</v>
      </c>
      <c r="AC418" s="137">
        <f t="shared" si="187"/>
        <v>0</v>
      </c>
      <c r="AD418" s="137">
        <f t="shared" si="187"/>
        <v>0</v>
      </c>
      <c r="AE418" s="145">
        <f t="shared" si="187"/>
        <v>0</v>
      </c>
      <c r="AF418" s="367">
        <f t="shared" si="187"/>
        <v>0</v>
      </c>
    </row>
    <row r="419" spans="1:32" s="128" customFormat="1" ht="45.75" customHeight="1" x14ac:dyDescent="0.3">
      <c r="A419" s="442"/>
      <c r="B419" s="450"/>
      <c r="C419" s="445"/>
      <c r="D419" s="458"/>
      <c r="E419" s="461"/>
      <c r="F419" s="199" t="s">
        <v>394</v>
      </c>
      <c r="G419" s="371"/>
      <c r="H419" s="142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244"/>
      <c r="AF419" s="371"/>
    </row>
    <row r="420" spans="1:32" s="128" customFormat="1" ht="45.75" customHeight="1" x14ac:dyDescent="0.3">
      <c r="A420" s="440"/>
      <c r="B420" s="451"/>
      <c r="C420" s="443"/>
      <c r="D420" s="456"/>
      <c r="E420" s="459"/>
      <c r="F420" s="200" t="s">
        <v>392</v>
      </c>
      <c r="G420" s="370"/>
      <c r="H420" s="143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  <c r="X420" s="139"/>
      <c r="Y420" s="139"/>
      <c r="Z420" s="139"/>
      <c r="AA420" s="139"/>
      <c r="AB420" s="139"/>
      <c r="AC420" s="139"/>
      <c r="AD420" s="139"/>
      <c r="AE420" s="146"/>
      <c r="AF420" s="383"/>
    </row>
    <row r="421" spans="1:32" s="128" customFormat="1" ht="45.75" customHeight="1" x14ac:dyDescent="0.3">
      <c r="A421" s="441"/>
      <c r="B421" s="449"/>
      <c r="C421" s="444"/>
      <c r="D421" s="457"/>
      <c r="E421" s="460"/>
      <c r="F421" s="201" t="s">
        <v>393</v>
      </c>
      <c r="G421" s="367">
        <f t="shared" ref="G421:AF421" si="188">G422-G420</f>
        <v>0</v>
      </c>
      <c r="H421" s="140">
        <f t="shared" si="188"/>
        <v>0</v>
      </c>
      <c r="I421" s="137">
        <f t="shared" si="188"/>
        <v>0</v>
      </c>
      <c r="J421" s="137">
        <f t="shared" si="188"/>
        <v>0</v>
      </c>
      <c r="K421" s="137">
        <f t="shared" si="188"/>
        <v>0</v>
      </c>
      <c r="L421" s="137">
        <f t="shared" si="188"/>
        <v>0</v>
      </c>
      <c r="M421" s="137">
        <f t="shared" si="188"/>
        <v>0</v>
      </c>
      <c r="N421" s="137">
        <f t="shared" si="188"/>
        <v>0</v>
      </c>
      <c r="O421" s="137">
        <f t="shared" si="188"/>
        <v>0</v>
      </c>
      <c r="P421" s="137">
        <f t="shared" si="188"/>
        <v>0</v>
      </c>
      <c r="Q421" s="137">
        <f t="shared" si="188"/>
        <v>0</v>
      </c>
      <c r="R421" s="137">
        <f t="shared" si="188"/>
        <v>0</v>
      </c>
      <c r="S421" s="137">
        <f t="shared" si="188"/>
        <v>0</v>
      </c>
      <c r="T421" s="137">
        <f t="shared" si="188"/>
        <v>0</v>
      </c>
      <c r="U421" s="137">
        <f t="shared" si="188"/>
        <v>0</v>
      </c>
      <c r="V421" s="137">
        <f t="shared" si="188"/>
        <v>0</v>
      </c>
      <c r="W421" s="137">
        <f t="shared" si="188"/>
        <v>0</v>
      </c>
      <c r="X421" s="137">
        <f t="shared" si="188"/>
        <v>0</v>
      </c>
      <c r="Y421" s="137">
        <f t="shared" si="188"/>
        <v>0</v>
      </c>
      <c r="Z421" s="137">
        <f t="shared" si="188"/>
        <v>0</v>
      </c>
      <c r="AA421" s="137">
        <f t="shared" si="188"/>
        <v>0</v>
      </c>
      <c r="AB421" s="137">
        <f t="shared" si="188"/>
        <v>0</v>
      </c>
      <c r="AC421" s="137">
        <f t="shared" si="188"/>
        <v>0</v>
      </c>
      <c r="AD421" s="137">
        <f t="shared" si="188"/>
        <v>0</v>
      </c>
      <c r="AE421" s="145">
        <f t="shared" si="188"/>
        <v>0</v>
      </c>
      <c r="AF421" s="367">
        <f t="shared" si="188"/>
        <v>0</v>
      </c>
    </row>
    <row r="422" spans="1:32" s="128" customFormat="1" ht="45.75" customHeight="1" x14ac:dyDescent="0.3">
      <c r="A422" s="442"/>
      <c r="B422" s="450"/>
      <c r="C422" s="445"/>
      <c r="D422" s="458"/>
      <c r="E422" s="461"/>
      <c r="F422" s="199" t="s">
        <v>394</v>
      </c>
      <c r="G422" s="371"/>
      <c r="H422" s="142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244"/>
      <c r="AF422" s="371"/>
    </row>
    <row r="423" spans="1:32" s="128" customFormat="1" ht="45.75" customHeight="1" x14ac:dyDescent="0.3">
      <c r="A423" s="440"/>
      <c r="B423" s="451"/>
      <c r="C423" s="443"/>
      <c r="D423" s="456"/>
      <c r="E423" s="459"/>
      <c r="F423" s="200" t="s">
        <v>392</v>
      </c>
      <c r="G423" s="370"/>
      <c r="H423" s="143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  <c r="X423" s="139"/>
      <c r="Y423" s="139"/>
      <c r="Z423" s="139"/>
      <c r="AA423" s="139"/>
      <c r="AB423" s="139"/>
      <c r="AC423" s="139"/>
      <c r="AD423" s="139"/>
      <c r="AE423" s="146"/>
      <c r="AF423" s="383"/>
    </row>
    <row r="424" spans="1:32" s="128" customFormat="1" ht="45.75" customHeight="1" x14ac:dyDescent="0.3">
      <c r="A424" s="441"/>
      <c r="B424" s="449"/>
      <c r="C424" s="444"/>
      <c r="D424" s="457"/>
      <c r="E424" s="460"/>
      <c r="F424" s="201" t="s">
        <v>393</v>
      </c>
      <c r="G424" s="367">
        <f t="shared" ref="G424:AF424" si="189">G425-G423</f>
        <v>0</v>
      </c>
      <c r="H424" s="140">
        <f t="shared" si="189"/>
        <v>0</v>
      </c>
      <c r="I424" s="137">
        <f t="shared" si="189"/>
        <v>0</v>
      </c>
      <c r="J424" s="137">
        <f t="shared" si="189"/>
        <v>0</v>
      </c>
      <c r="K424" s="137">
        <f t="shared" si="189"/>
        <v>0</v>
      </c>
      <c r="L424" s="137">
        <f t="shared" si="189"/>
        <v>0</v>
      </c>
      <c r="M424" s="137">
        <f t="shared" si="189"/>
        <v>0</v>
      </c>
      <c r="N424" s="137">
        <f t="shared" si="189"/>
        <v>0</v>
      </c>
      <c r="O424" s="137">
        <f t="shared" si="189"/>
        <v>0</v>
      </c>
      <c r="P424" s="137">
        <f t="shared" si="189"/>
        <v>0</v>
      </c>
      <c r="Q424" s="137">
        <f t="shared" si="189"/>
        <v>0</v>
      </c>
      <c r="R424" s="137">
        <f t="shared" si="189"/>
        <v>0</v>
      </c>
      <c r="S424" s="137">
        <f t="shared" si="189"/>
        <v>0</v>
      </c>
      <c r="T424" s="137">
        <f t="shared" si="189"/>
        <v>0</v>
      </c>
      <c r="U424" s="137">
        <f t="shared" si="189"/>
        <v>0</v>
      </c>
      <c r="V424" s="137">
        <f t="shared" si="189"/>
        <v>0</v>
      </c>
      <c r="W424" s="137">
        <f t="shared" si="189"/>
        <v>0</v>
      </c>
      <c r="X424" s="137">
        <f t="shared" si="189"/>
        <v>0</v>
      </c>
      <c r="Y424" s="137">
        <f t="shared" si="189"/>
        <v>0</v>
      </c>
      <c r="Z424" s="137">
        <f t="shared" si="189"/>
        <v>0</v>
      </c>
      <c r="AA424" s="137">
        <f t="shared" si="189"/>
        <v>0</v>
      </c>
      <c r="AB424" s="137">
        <f t="shared" si="189"/>
        <v>0</v>
      </c>
      <c r="AC424" s="137">
        <f t="shared" si="189"/>
        <v>0</v>
      </c>
      <c r="AD424" s="137">
        <f t="shared" si="189"/>
        <v>0</v>
      </c>
      <c r="AE424" s="145">
        <f t="shared" si="189"/>
        <v>0</v>
      </c>
      <c r="AF424" s="367">
        <f t="shared" si="189"/>
        <v>0</v>
      </c>
    </row>
    <row r="425" spans="1:32" s="128" customFormat="1" ht="45.75" customHeight="1" x14ac:dyDescent="0.3">
      <c r="A425" s="442"/>
      <c r="B425" s="450"/>
      <c r="C425" s="445"/>
      <c r="D425" s="458"/>
      <c r="E425" s="461"/>
      <c r="F425" s="199" t="s">
        <v>394</v>
      </c>
      <c r="G425" s="371"/>
      <c r="H425" s="142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244"/>
      <c r="AF425" s="371"/>
    </row>
    <row r="426" spans="1:32" s="128" customFormat="1" ht="45.75" customHeight="1" x14ac:dyDescent="0.3">
      <c r="A426" s="440"/>
      <c r="B426" s="451"/>
      <c r="C426" s="443"/>
      <c r="D426" s="456"/>
      <c r="E426" s="459"/>
      <c r="F426" s="200" t="s">
        <v>392</v>
      </c>
      <c r="G426" s="370"/>
      <c r="H426" s="143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  <c r="X426" s="139"/>
      <c r="Y426" s="139"/>
      <c r="Z426" s="139"/>
      <c r="AA426" s="139"/>
      <c r="AB426" s="139"/>
      <c r="AC426" s="139"/>
      <c r="AD426" s="139"/>
      <c r="AE426" s="146"/>
      <c r="AF426" s="383"/>
    </row>
    <row r="427" spans="1:32" s="128" customFormat="1" ht="45.75" customHeight="1" x14ac:dyDescent="0.3">
      <c r="A427" s="441"/>
      <c r="B427" s="449"/>
      <c r="C427" s="444"/>
      <c r="D427" s="457"/>
      <c r="E427" s="460"/>
      <c r="F427" s="201" t="s">
        <v>393</v>
      </c>
      <c r="G427" s="367">
        <f t="shared" ref="G427:AF427" si="190">G428-G426</f>
        <v>0</v>
      </c>
      <c r="H427" s="140">
        <f t="shared" si="190"/>
        <v>0</v>
      </c>
      <c r="I427" s="137">
        <f t="shared" si="190"/>
        <v>0</v>
      </c>
      <c r="J427" s="137">
        <f t="shared" si="190"/>
        <v>0</v>
      </c>
      <c r="K427" s="137">
        <f t="shared" si="190"/>
        <v>0</v>
      </c>
      <c r="L427" s="137">
        <f t="shared" si="190"/>
        <v>0</v>
      </c>
      <c r="M427" s="137">
        <f t="shared" si="190"/>
        <v>0</v>
      </c>
      <c r="N427" s="137">
        <f t="shared" si="190"/>
        <v>0</v>
      </c>
      <c r="O427" s="137">
        <f t="shared" si="190"/>
        <v>0</v>
      </c>
      <c r="P427" s="137">
        <f t="shared" si="190"/>
        <v>0</v>
      </c>
      <c r="Q427" s="137">
        <f t="shared" si="190"/>
        <v>0</v>
      </c>
      <c r="R427" s="137">
        <f t="shared" si="190"/>
        <v>0</v>
      </c>
      <c r="S427" s="137">
        <f t="shared" si="190"/>
        <v>0</v>
      </c>
      <c r="T427" s="137">
        <f t="shared" si="190"/>
        <v>0</v>
      </c>
      <c r="U427" s="137">
        <f t="shared" si="190"/>
        <v>0</v>
      </c>
      <c r="V427" s="137">
        <f t="shared" si="190"/>
        <v>0</v>
      </c>
      <c r="W427" s="137">
        <f t="shared" si="190"/>
        <v>0</v>
      </c>
      <c r="X427" s="137">
        <f t="shared" si="190"/>
        <v>0</v>
      </c>
      <c r="Y427" s="137">
        <f t="shared" si="190"/>
        <v>0</v>
      </c>
      <c r="Z427" s="137">
        <f t="shared" si="190"/>
        <v>0</v>
      </c>
      <c r="AA427" s="137">
        <f t="shared" si="190"/>
        <v>0</v>
      </c>
      <c r="AB427" s="137">
        <f t="shared" si="190"/>
        <v>0</v>
      </c>
      <c r="AC427" s="137">
        <f t="shared" si="190"/>
        <v>0</v>
      </c>
      <c r="AD427" s="137">
        <f t="shared" si="190"/>
        <v>0</v>
      </c>
      <c r="AE427" s="145">
        <f t="shared" si="190"/>
        <v>0</v>
      </c>
      <c r="AF427" s="367">
        <f t="shared" si="190"/>
        <v>0</v>
      </c>
    </row>
    <row r="428" spans="1:32" s="128" customFormat="1" ht="45.75" customHeight="1" x14ac:dyDescent="0.3">
      <c r="A428" s="442"/>
      <c r="B428" s="450"/>
      <c r="C428" s="445"/>
      <c r="D428" s="458"/>
      <c r="E428" s="461"/>
      <c r="F428" s="199" t="s">
        <v>394</v>
      </c>
      <c r="G428" s="371"/>
      <c r="H428" s="142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8"/>
      <c r="X428" s="138"/>
      <c r="Y428" s="138"/>
      <c r="Z428" s="138"/>
      <c r="AA428" s="138"/>
      <c r="AB428" s="138"/>
      <c r="AC428" s="138"/>
      <c r="AD428" s="138"/>
      <c r="AE428" s="244"/>
      <c r="AF428" s="371"/>
    </row>
    <row r="429" spans="1:32" s="128" customFormat="1" ht="45.75" customHeight="1" x14ac:dyDescent="0.3">
      <c r="A429" s="440"/>
      <c r="B429" s="451"/>
      <c r="C429" s="443"/>
      <c r="D429" s="456"/>
      <c r="E429" s="459"/>
      <c r="F429" s="200" t="s">
        <v>392</v>
      </c>
      <c r="G429" s="370"/>
      <c r="H429" s="143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  <c r="X429" s="139"/>
      <c r="Y429" s="139"/>
      <c r="Z429" s="139"/>
      <c r="AA429" s="139"/>
      <c r="AB429" s="139"/>
      <c r="AC429" s="139"/>
      <c r="AD429" s="139"/>
      <c r="AE429" s="146"/>
      <c r="AF429" s="383"/>
    </row>
    <row r="430" spans="1:32" s="128" customFormat="1" ht="45.75" customHeight="1" x14ac:dyDescent="0.3">
      <c r="A430" s="441"/>
      <c r="B430" s="449"/>
      <c r="C430" s="444"/>
      <c r="D430" s="457"/>
      <c r="E430" s="460"/>
      <c r="F430" s="201" t="s">
        <v>393</v>
      </c>
      <c r="G430" s="367">
        <f t="shared" ref="G430:AF430" si="191">G431-G429</f>
        <v>0</v>
      </c>
      <c r="H430" s="140">
        <f t="shared" si="191"/>
        <v>0</v>
      </c>
      <c r="I430" s="137">
        <f t="shared" si="191"/>
        <v>0</v>
      </c>
      <c r="J430" s="137">
        <f t="shared" si="191"/>
        <v>0</v>
      </c>
      <c r="K430" s="137">
        <f t="shared" si="191"/>
        <v>0</v>
      </c>
      <c r="L430" s="137">
        <f t="shared" si="191"/>
        <v>0</v>
      </c>
      <c r="M430" s="137">
        <f t="shared" si="191"/>
        <v>0</v>
      </c>
      <c r="N430" s="137">
        <f t="shared" si="191"/>
        <v>0</v>
      </c>
      <c r="O430" s="137">
        <f t="shared" si="191"/>
        <v>0</v>
      </c>
      <c r="P430" s="137">
        <f t="shared" si="191"/>
        <v>0</v>
      </c>
      <c r="Q430" s="137">
        <f t="shared" si="191"/>
        <v>0</v>
      </c>
      <c r="R430" s="137">
        <f t="shared" si="191"/>
        <v>0</v>
      </c>
      <c r="S430" s="137">
        <f t="shared" si="191"/>
        <v>0</v>
      </c>
      <c r="T430" s="137">
        <f t="shared" si="191"/>
        <v>0</v>
      </c>
      <c r="U430" s="137">
        <f t="shared" si="191"/>
        <v>0</v>
      </c>
      <c r="V430" s="137">
        <f t="shared" si="191"/>
        <v>0</v>
      </c>
      <c r="W430" s="137">
        <f t="shared" si="191"/>
        <v>0</v>
      </c>
      <c r="X430" s="137">
        <f t="shared" si="191"/>
        <v>0</v>
      </c>
      <c r="Y430" s="137">
        <f t="shared" si="191"/>
        <v>0</v>
      </c>
      <c r="Z430" s="137">
        <f t="shared" si="191"/>
        <v>0</v>
      </c>
      <c r="AA430" s="137">
        <f t="shared" si="191"/>
        <v>0</v>
      </c>
      <c r="AB430" s="137">
        <f t="shared" si="191"/>
        <v>0</v>
      </c>
      <c r="AC430" s="137">
        <f t="shared" si="191"/>
        <v>0</v>
      </c>
      <c r="AD430" s="137">
        <f t="shared" si="191"/>
        <v>0</v>
      </c>
      <c r="AE430" s="145">
        <f t="shared" si="191"/>
        <v>0</v>
      </c>
      <c r="AF430" s="367">
        <f t="shared" si="191"/>
        <v>0</v>
      </c>
    </row>
    <row r="431" spans="1:32" s="128" customFormat="1" ht="45.75" customHeight="1" x14ac:dyDescent="0.3">
      <c r="A431" s="442"/>
      <c r="B431" s="450"/>
      <c r="C431" s="445"/>
      <c r="D431" s="458"/>
      <c r="E431" s="461"/>
      <c r="F431" s="199" t="s">
        <v>394</v>
      </c>
      <c r="G431" s="371"/>
      <c r="H431" s="142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244"/>
      <c r="AF431" s="371"/>
    </row>
    <row r="432" spans="1:32" s="128" customFormat="1" ht="45.75" customHeight="1" x14ac:dyDescent="0.3">
      <c r="A432" s="440"/>
      <c r="B432" s="451"/>
      <c r="C432" s="443"/>
      <c r="D432" s="456"/>
      <c r="E432" s="459"/>
      <c r="F432" s="200" t="s">
        <v>392</v>
      </c>
      <c r="G432" s="370"/>
      <c r="H432" s="143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  <c r="X432" s="139"/>
      <c r="Y432" s="139"/>
      <c r="Z432" s="139"/>
      <c r="AA432" s="139"/>
      <c r="AB432" s="139"/>
      <c r="AC432" s="139"/>
      <c r="AD432" s="139"/>
      <c r="AE432" s="146"/>
      <c r="AF432" s="383"/>
    </row>
    <row r="433" spans="1:32" s="128" customFormat="1" ht="45.75" customHeight="1" x14ac:dyDescent="0.3">
      <c r="A433" s="441"/>
      <c r="B433" s="449"/>
      <c r="C433" s="444"/>
      <c r="D433" s="457"/>
      <c r="E433" s="460"/>
      <c r="F433" s="201" t="s">
        <v>393</v>
      </c>
      <c r="G433" s="367">
        <f t="shared" ref="G433:AF433" si="192">G434-G432</f>
        <v>0</v>
      </c>
      <c r="H433" s="140">
        <f t="shared" si="192"/>
        <v>0</v>
      </c>
      <c r="I433" s="137">
        <f t="shared" si="192"/>
        <v>0</v>
      </c>
      <c r="J433" s="137">
        <f t="shared" si="192"/>
        <v>0</v>
      </c>
      <c r="K433" s="137">
        <f t="shared" si="192"/>
        <v>0</v>
      </c>
      <c r="L433" s="137">
        <f t="shared" si="192"/>
        <v>0</v>
      </c>
      <c r="M433" s="137">
        <f t="shared" si="192"/>
        <v>0</v>
      </c>
      <c r="N433" s="137">
        <f t="shared" si="192"/>
        <v>0</v>
      </c>
      <c r="O433" s="137">
        <f t="shared" si="192"/>
        <v>0</v>
      </c>
      <c r="P433" s="137">
        <f t="shared" si="192"/>
        <v>0</v>
      </c>
      <c r="Q433" s="137">
        <f t="shared" si="192"/>
        <v>0</v>
      </c>
      <c r="R433" s="137">
        <f t="shared" si="192"/>
        <v>0</v>
      </c>
      <c r="S433" s="137">
        <f t="shared" si="192"/>
        <v>0</v>
      </c>
      <c r="T433" s="137">
        <f t="shared" si="192"/>
        <v>0</v>
      </c>
      <c r="U433" s="137">
        <f t="shared" si="192"/>
        <v>0</v>
      </c>
      <c r="V433" s="137">
        <f t="shared" si="192"/>
        <v>0</v>
      </c>
      <c r="W433" s="137">
        <f t="shared" si="192"/>
        <v>0</v>
      </c>
      <c r="X433" s="137">
        <f t="shared" si="192"/>
        <v>0</v>
      </c>
      <c r="Y433" s="137">
        <f t="shared" si="192"/>
        <v>0</v>
      </c>
      <c r="Z433" s="137">
        <f t="shared" si="192"/>
        <v>0</v>
      </c>
      <c r="AA433" s="137">
        <f t="shared" si="192"/>
        <v>0</v>
      </c>
      <c r="AB433" s="137">
        <f t="shared" si="192"/>
        <v>0</v>
      </c>
      <c r="AC433" s="137">
        <f t="shared" si="192"/>
        <v>0</v>
      </c>
      <c r="AD433" s="137">
        <f t="shared" si="192"/>
        <v>0</v>
      </c>
      <c r="AE433" s="145">
        <f t="shared" si="192"/>
        <v>0</v>
      </c>
      <c r="AF433" s="367">
        <f t="shared" si="192"/>
        <v>0</v>
      </c>
    </row>
    <row r="434" spans="1:32" s="128" customFormat="1" ht="45.75" customHeight="1" x14ac:dyDescent="0.3">
      <c r="A434" s="442"/>
      <c r="B434" s="450"/>
      <c r="C434" s="445"/>
      <c r="D434" s="458"/>
      <c r="E434" s="461"/>
      <c r="F434" s="199" t="s">
        <v>394</v>
      </c>
      <c r="G434" s="371"/>
      <c r="H434" s="142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244"/>
      <c r="AF434" s="371"/>
    </row>
    <row r="435" spans="1:32" s="128" customFormat="1" ht="45.75" customHeight="1" x14ac:dyDescent="0.3">
      <c r="A435" s="440"/>
      <c r="B435" s="451"/>
      <c r="C435" s="443"/>
      <c r="D435" s="456"/>
      <c r="E435" s="459"/>
      <c r="F435" s="200" t="s">
        <v>392</v>
      </c>
      <c r="G435" s="370"/>
      <c r="H435" s="143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  <c r="X435" s="139"/>
      <c r="Y435" s="139"/>
      <c r="Z435" s="139"/>
      <c r="AA435" s="139"/>
      <c r="AB435" s="139"/>
      <c r="AC435" s="139"/>
      <c r="AD435" s="139"/>
      <c r="AE435" s="146"/>
      <c r="AF435" s="383"/>
    </row>
    <row r="436" spans="1:32" s="128" customFormat="1" ht="45.75" customHeight="1" x14ac:dyDescent="0.3">
      <c r="A436" s="441"/>
      <c r="B436" s="449"/>
      <c r="C436" s="444"/>
      <c r="D436" s="457"/>
      <c r="E436" s="460"/>
      <c r="F436" s="201" t="s">
        <v>393</v>
      </c>
      <c r="G436" s="367">
        <f t="shared" ref="G436:AF436" si="193">G437-G435</f>
        <v>0</v>
      </c>
      <c r="H436" s="140">
        <f t="shared" si="193"/>
        <v>0</v>
      </c>
      <c r="I436" s="137">
        <f t="shared" si="193"/>
        <v>0</v>
      </c>
      <c r="J436" s="137">
        <f t="shared" si="193"/>
        <v>0</v>
      </c>
      <c r="K436" s="137">
        <f t="shared" si="193"/>
        <v>0</v>
      </c>
      <c r="L436" s="137">
        <f t="shared" si="193"/>
        <v>0</v>
      </c>
      <c r="M436" s="137">
        <f t="shared" si="193"/>
        <v>0</v>
      </c>
      <c r="N436" s="137">
        <f t="shared" si="193"/>
        <v>0</v>
      </c>
      <c r="O436" s="137">
        <f t="shared" si="193"/>
        <v>0</v>
      </c>
      <c r="P436" s="137">
        <f t="shared" si="193"/>
        <v>0</v>
      </c>
      <c r="Q436" s="137">
        <f t="shared" si="193"/>
        <v>0</v>
      </c>
      <c r="R436" s="137">
        <f t="shared" si="193"/>
        <v>0</v>
      </c>
      <c r="S436" s="137">
        <f t="shared" si="193"/>
        <v>0</v>
      </c>
      <c r="T436" s="137">
        <f t="shared" si="193"/>
        <v>0</v>
      </c>
      <c r="U436" s="137">
        <f t="shared" si="193"/>
        <v>0</v>
      </c>
      <c r="V436" s="137">
        <f t="shared" si="193"/>
        <v>0</v>
      </c>
      <c r="W436" s="137">
        <f t="shared" si="193"/>
        <v>0</v>
      </c>
      <c r="X436" s="137">
        <f t="shared" si="193"/>
        <v>0</v>
      </c>
      <c r="Y436" s="137">
        <f t="shared" si="193"/>
        <v>0</v>
      </c>
      <c r="Z436" s="137">
        <f t="shared" si="193"/>
        <v>0</v>
      </c>
      <c r="AA436" s="137">
        <f t="shared" si="193"/>
        <v>0</v>
      </c>
      <c r="AB436" s="137">
        <f t="shared" si="193"/>
        <v>0</v>
      </c>
      <c r="AC436" s="137">
        <f t="shared" si="193"/>
        <v>0</v>
      </c>
      <c r="AD436" s="137">
        <f t="shared" si="193"/>
        <v>0</v>
      </c>
      <c r="AE436" s="145">
        <f t="shared" si="193"/>
        <v>0</v>
      </c>
      <c r="AF436" s="367">
        <f t="shared" si="193"/>
        <v>0</v>
      </c>
    </row>
    <row r="437" spans="1:32" s="128" customFormat="1" ht="45.75" customHeight="1" x14ac:dyDescent="0.3">
      <c r="A437" s="442"/>
      <c r="B437" s="450"/>
      <c r="C437" s="445"/>
      <c r="D437" s="458"/>
      <c r="E437" s="461"/>
      <c r="F437" s="199" t="s">
        <v>394</v>
      </c>
      <c r="G437" s="371"/>
      <c r="H437" s="142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8"/>
      <c r="T437" s="138"/>
      <c r="U437" s="138"/>
      <c r="V437" s="138"/>
      <c r="W437" s="138"/>
      <c r="X437" s="138"/>
      <c r="Y437" s="138"/>
      <c r="Z437" s="138"/>
      <c r="AA437" s="138"/>
      <c r="AB437" s="138"/>
      <c r="AC437" s="138"/>
      <c r="AD437" s="138"/>
      <c r="AE437" s="244"/>
      <c r="AF437" s="371"/>
    </row>
    <row r="438" spans="1:32" s="128" customFormat="1" ht="79.5" customHeight="1" x14ac:dyDescent="0.3">
      <c r="A438" s="440"/>
      <c r="B438" s="451"/>
      <c r="C438" s="443"/>
      <c r="D438" s="456"/>
      <c r="E438" s="459"/>
      <c r="F438" s="200" t="s">
        <v>392</v>
      </c>
      <c r="G438" s="370"/>
      <c r="H438" s="143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  <c r="X438" s="139"/>
      <c r="Y438" s="139"/>
      <c r="Z438" s="139"/>
      <c r="AA438" s="139"/>
      <c r="AB438" s="139"/>
      <c r="AC438" s="139"/>
      <c r="AD438" s="139"/>
      <c r="AE438" s="146"/>
      <c r="AF438" s="383"/>
    </row>
    <row r="439" spans="1:32" s="128" customFormat="1" ht="79.5" customHeight="1" x14ac:dyDescent="0.3">
      <c r="A439" s="441"/>
      <c r="B439" s="449"/>
      <c r="C439" s="444"/>
      <c r="D439" s="457"/>
      <c r="E439" s="460"/>
      <c r="F439" s="201" t="s">
        <v>393</v>
      </c>
      <c r="G439" s="367">
        <f t="shared" ref="G439:AF439" si="194">G440-G438</f>
        <v>0</v>
      </c>
      <c r="H439" s="140">
        <f t="shared" si="194"/>
        <v>0</v>
      </c>
      <c r="I439" s="137">
        <f t="shared" si="194"/>
        <v>0</v>
      </c>
      <c r="J439" s="137">
        <f t="shared" si="194"/>
        <v>0</v>
      </c>
      <c r="K439" s="137">
        <f t="shared" si="194"/>
        <v>0</v>
      </c>
      <c r="L439" s="137">
        <f t="shared" si="194"/>
        <v>0</v>
      </c>
      <c r="M439" s="137">
        <f t="shared" si="194"/>
        <v>0</v>
      </c>
      <c r="N439" s="137">
        <f t="shared" si="194"/>
        <v>0</v>
      </c>
      <c r="O439" s="137">
        <f t="shared" si="194"/>
        <v>0</v>
      </c>
      <c r="P439" s="137">
        <f t="shared" si="194"/>
        <v>0</v>
      </c>
      <c r="Q439" s="137">
        <f t="shared" si="194"/>
        <v>0</v>
      </c>
      <c r="R439" s="137">
        <f t="shared" si="194"/>
        <v>0</v>
      </c>
      <c r="S439" s="137">
        <f t="shared" si="194"/>
        <v>0</v>
      </c>
      <c r="T439" s="137">
        <f t="shared" si="194"/>
        <v>0</v>
      </c>
      <c r="U439" s="137">
        <f t="shared" si="194"/>
        <v>0</v>
      </c>
      <c r="V439" s="137">
        <f t="shared" si="194"/>
        <v>0</v>
      </c>
      <c r="W439" s="137">
        <f t="shared" si="194"/>
        <v>0</v>
      </c>
      <c r="X439" s="137">
        <f t="shared" si="194"/>
        <v>0</v>
      </c>
      <c r="Y439" s="137">
        <f t="shared" si="194"/>
        <v>0</v>
      </c>
      <c r="Z439" s="137">
        <f t="shared" si="194"/>
        <v>0</v>
      </c>
      <c r="AA439" s="137">
        <f t="shared" si="194"/>
        <v>0</v>
      </c>
      <c r="AB439" s="137">
        <f t="shared" si="194"/>
        <v>0</v>
      </c>
      <c r="AC439" s="137">
        <f t="shared" si="194"/>
        <v>0</v>
      </c>
      <c r="AD439" s="137">
        <f t="shared" si="194"/>
        <v>0</v>
      </c>
      <c r="AE439" s="145">
        <f t="shared" si="194"/>
        <v>0</v>
      </c>
      <c r="AF439" s="367">
        <f t="shared" si="194"/>
        <v>0</v>
      </c>
    </row>
    <row r="440" spans="1:32" s="128" customFormat="1" ht="79.5" customHeight="1" x14ac:dyDescent="0.3">
      <c r="A440" s="442"/>
      <c r="B440" s="450"/>
      <c r="C440" s="445"/>
      <c r="D440" s="458"/>
      <c r="E440" s="461"/>
      <c r="F440" s="199" t="s">
        <v>394</v>
      </c>
      <c r="G440" s="371"/>
      <c r="H440" s="142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244"/>
      <c r="AF440" s="371"/>
    </row>
    <row r="441" spans="1:32" s="128" customFormat="1" ht="60" customHeight="1" x14ac:dyDescent="0.3">
      <c r="A441" s="440"/>
      <c r="B441" s="451"/>
      <c r="C441" s="443"/>
      <c r="D441" s="456"/>
      <c r="E441" s="459"/>
      <c r="F441" s="200" t="s">
        <v>392</v>
      </c>
      <c r="G441" s="370"/>
      <c r="H441" s="143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  <c r="X441" s="139"/>
      <c r="Y441" s="139"/>
      <c r="Z441" s="139"/>
      <c r="AA441" s="139"/>
      <c r="AB441" s="139"/>
      <c r="AC441" s="139"/>
      <c r="AD441" s="139"/>
      <c r="AE441" s="146"/>
      <c r="AF441" s="383"/>
    </row>
    <row r="442" spans="1:32" s="128" customFormat="1" ht="60" customHeight="1" x14ac:dyDescent="0.3">
      <c r="A442" s="441"/>
      <c r="B442" s="449"/>
      <c r="C442" s="444"/>
      <c r="D442" s="457"/>
      <c r="E442" s="460"/>
      <c r="F442" s="201" t="s">
        <v>393</v>
      </c>
      <c r="G442" s="367">
        <f t="shared" ref="G442:AF442" si="195">G443-G441</f>
        <v>0</v>
      </c>
      <c r="H442" s="140">
        <f t="shared" si="195"/>
        <v>0</v>
      </c>
      <c r="I442" s="137">
        <f t="shared" si="195"/>
        <v>0</v>
      </c>
      <c r="J442" s="137">
        <f t="shared" si="195"/>
        <v>0</v>
      </c>
      <c r="K442" s="137">
        <f t="shared" si="195"/>
        <v>0</v>
      </c>
      <c r="L442" s="137">
        <f t="shared" si="195"/>
        <v>0</v>
      </c>
      <c r="M442" s="137">
        <f t="shared" si="195"/>
        <v>0</v>
      </c>
      <c r="N442" s="137">
        <f t="shared" si="195"/>
        <v>0</v>
      </c>
      <c r="O442" s="137">
        <f t="shared" si="195"/>
        <v>0</v>
      </c>
      <c r="P442" s="137">
        <f t="shared" si="195"/>
        <v>0</v>
      </c>
      <c r="Q442" s="137">
        <f t="shared" si="195"/>
        <v>0</v>
      </c>
      <c r="R442" s="137">
        <f t="shared" si="195"/>
        <v>0</v>
      </c>
      <c r="S442" s="137">
        <f t="shared" si="195"/>
        <v>0</v>
      </c>
      <c r="T442" s="137">
        <f t="shared" si="195"/>
        <v>0</v>
      </c>
      <c r="U442" s="137">
        <f t="shared" si="195"/>
        <v>0</v>
      </c>
      <c r="V442" s="137">
        <f t="shared" si="195"/>
        <v>0</v>
      </c>
      <c r="W442" s="137">
        <f t="shared" si="195"/>
        <v>0</v>
      </c>
      <c r="X442" s="137">
        <f t="shared" si="195"/>
        <v>0</v>
      </c>
      <c r="Y442" s="137">
        <f t="shared" si="195"/>
        <v>0</v>
      </c>
      <c r="Z442" s="137">
        <f t="shared" si="195"/>
        <v>0</v>
      </c>
      <c r="AA442" s="137">
        <f t="shared" si="195"/>
        <v>0</v>
      </c>
      <c r="AB442" s="137">
        <f t="shared" si="195"/>
        <v>0</v>
      </c>
      <c r="AC442" s="137">
        <f t="shared" si="195"/>
        <v>0</v>
      </c>
      <c r="AD442" s="137">
        <f t="shared" si="195"/>
        <v>0</v>
      </c>
      <c r="AE442" s="145">
        <f t="shared" si="195"/>
        <v>0</v>
      </c>
      <c r="AF442" s="367">
        <f t="shared" si="195"/>
        <v>0</v>
      </c>
    </row>
    <row r="443" spans="1:32" s="128" customFormat="1" ht="60" customHeight="1" x14ac:dyDescent="0.3">
      <c r="A443" s="442"/>
      <c r="B443" s="450"/>
      <c r="C443" s="445"/>
      <c r="D443" s="458"/>
      <c r="E443" s="461"/>
      <c r="F443" s="199" t="s">
        <v>394</v>
      </c>
      <c r="G443" s="371"/>
      <c r="H443" s="142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244"/>
      <c r="AF443" s="371"/>
    </row>
    <row r="444" spans="1:32" s="128" customFormat="1" ht="45.75" customHeight="1" x14ac:dyDescent="0.3">
      <c r="A444" s="440"/>
      <c r="B444" s="451"/>
      <c r="C444" s="443"/>
      <c r="D444" s="456"/>
      <c r="E444" s="459"/>
      <c r="F444" s="200" t="s">
        <v>392</v>
      </c>
      <c r="G444" s="370"/>
      <c r="H444" s="143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  <c r="X444" s="139"/>
      <c r="Y444" s="139"/>
      <c r="Z444" s="139"/>
      <c r="AA444" s="139"/>
      <c r="AB444" s="139"/>
      <c r="AC444" s="139"/>
      <c r="AD444" s="139"/>
      <c r="AE444" s="146"/>
      <c r="AF444" s="383"/>
    </row>
    <row r="445" spans="1:32" s="128" customFormat="1" ht="45.75" customHeight="1" x14ac:dyDescent="0.3">
      <c r="A445" s="441"/>
      <c r="B445" s="449"/>
      <c r="C445" s="444"/>
      <c r="D445" s="457"/>
      <c r="E445" s="460"/>
      <c r="F445" s="201" t="s">
        <v>393</v>
      </c>
      <c r="G445" s="367">
        <f t="shared" ref="G445:AF445" si="196">G446-G444</f>
        <v>0</v>
      </c>
      <c r="H445" s="140">
        <f t="shared" si="196"/>
        <v>0</v>
      </c>
      <c r="I445" s="137">
        <f t="shared" si="196"/>
        <v>0</v>
      </c>
      <c r="J445" s="137">
        <f t="shared" si="196"/>
        <v>0</v>
      </c>
      <c r="K445" s="137">
        <f t="shared" si="196"/>
        <v>0</v>
      </c>
      <c r="L445" s="137">
        <f t="shared" si="196"/>
        <v>0</v>
      </c>
      <c r="M445" s="137">
        <f t="shared" si="196"/>
        <v>0</v>
      </c>
      <c r="N445" s="137">
        <f t="shared" si="196"/>
        <v>0</v>
      </c>
      <c r="O445" s="137">
        <f t="shared" si="196"/>
        <v>0</v>
      </c>
      <c r="P445" s="137">
        <f t="shared" si="196"/>
        <v>0</v>
      </c>
      <c r="Q445" s="137">
        <f t="shared" si="196"/>
        <v>0</v>
      </c>
      <c r="R445" s="137">
        <f t="shared" si="196"/>
        <v>0</v>
      </c>
      <c r="S445" s="137">
        <f t="shared" si="196"/>
        <v>0</v>
      </c>
      <c r="T445" s="137">
        <f t="shared" si="196"/>
        <v>0</v>
      </c>
      <c r="U445" s="137">
        <f t="shared" si="196"/>
        <v>0</v>
      </c>
      <c r="V445" s="137">
        <f t="shared" si="196"/>
        <v>0</v>
      </c>
      <c r="W445" s="137">
        <f t="shared" si="196"/>
        <v>0</v>
      </c>
      <c r="X445" s="137">
        <f t="shared" si="196"/>
        <v>0</v>
      </c>
      <c r="Y445" s="137">
        <f t="shared" si="196"/>
        <v>0</v>
      </c>
      <c r="Z445" s="137">
        <f t="shared" si="196"/>
        <v>0</v>
      </c>
      <c r="AA445" s="137">
        <f t="shared" si="196"/>
        <v>0</v>
      </c>
      <c r="AB445" s="137">
        <f t="shared" si="196"/>
        <v>0</v>
      </c>
      <c r="AC445" s="137">
        <f t="shared" si="196"/>
        <v>0</v>
      </c>
      <c r="AD445" s="137">
        <f t="shared" si="196"/>
        <v>0</v>
      </c>
      <c r="AE445" s="145">
        <f t="shared" si="196"/>
        <v>0</v>
      </c>
      <c r="AF445" s="367">
        <f t="shared" si="196"/>
        <v>0</v>
      </c>
    </row>
    <row r="446" spans="1:32" s="128" customFormat="1" ht="45.75" customHeight="1" x14ac:dyDescent="0.3">
      <c r="A446" s="442"/>
      <c r="B446" s="450"/>
      <c r="C446" s="445"/>
      <c r="D446" s="458"/>
      <c r="E446" s="461"/>
      <c r="F446" s="199" t="s">
        <v>394</v>
      </c>
      <c r="G446" s="371"/>
      <c r="H446" s="142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244"/>
      <c r="AF446" s="371"/>
    </row>
    <row r="447" spans="1:32" s="128" customFormat="1" ht="45.75" customHeight="1" x14ac:dyDescent="0.3">
      <c r="A447" s="440"/>
      <c r="B447" s="451"/>
      <c r="C447" s="443"/>
      <c r="D447" s="456"/>
      <c r="E447" s="459"/>
      <c r="F447" s="200" t="s">
        <v>392</v>
      </c>
      <c r="G447" s="370"/>
      <c r="H447" s="143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  <c r="X447" s="139"/>
      <c r="Y447" s="139"/>
      <c r="Z447" s="139"/>
      <c r="AA447" s="139"/>
      <c r="AB447" s="139"/>
      <c r="AC447" s="139"/>
      <c r="AD447" s="139"/>
      <c r="AE447" s="146"/>
      <c r="AF447" s="383"/>
    </row>
    <row r="448" spans="1:32" s="128" customFormat="1" ht="45.75" customHeight="1" x14ac:dyDescent="0.3">
      <c r="A448" s="441"/>
      <c r="B448" s="449"/>
      <c r="C448" s="444"/>
      <c r="D448" s="457"/>
      <c r="E448" s="460"/>
      <c r="F448" s="201" t="s">
        <v>393</v>
      </c>
      <c r="G448" s="367">
        <f t="shared" ref="G448:AF448" si="197">G449-G447</f>
        <v>0</v>
      </c>
      <c r="H448" s="140">
        <f t="shared" si="197"/>
        <v>0</v>
      </c>
      <c r="I448" s="137">
        <f t="shared" si="197"/>
        <v>0</v>
      </c>
      <c r="J448" s="137">
        <f t="shared" si="197"/>
        <v>0</v>
      </c>
      <c r="K448" s="137">
        <f t="shared" si="197"/>
        <v>0</v>
      </c>
      <c r="L448" s="137">
        <f t="shared" si="197"/>
        <v>0</v>
      </c>
      <c r="M448" s="137">
        <f t="shared" si="197"/>
        <v>0</v>
      </c>
      <c r="N448" s="137">
        <f t="shared" si="197"/>
        <v>0</v>
      </c>
      <c r="O448" s="137">
        <f t="shared" si="197"/>
        <v>0</v>
      </c>
      <c r="P448" s="137">
        <f t="shared" si="197"/>
        <v>0</v>
      </c>
      <c r="Q448" s="137">
        <f t="shared" si="197"/>
        <v>0</v>
      </c>
      <c r="R448" s="137">
        <f t="shared" si="197"/>
        <v>0</v>
      </c>
      <c r="S448" s="137">
        <f t="shared" si="197"/>
        <v>0</v>
      </c>
      <c r="T448" s="137">
        <f t="shared" si="197"/>
        <v>0</v>
      </c>
      <c r="U448" s="137">
        <f t="shared" si="197"/>
        <v>0</v>
      </c>
      <c r="V448" s="137">
        <f t="shared" si="197"/>
        <v>0</v>
      </c>
      <c r="W448" s="137">
        <f t="shared" si="197"/>
        <v>0</v>
      </c>
      <c r="X448" s="137">
        <f t="shared" si="197"/>
        <v>0</v>
      </c>
      <c r="Y448" s="137">
        <f t="shared" si="197"/>
        <v>0</v>
      </c>
      <c r="Z448" s="137">
        <f t="shared" si="197"/>
        <v>0</v>
      </c>
      <c r="AA448" s="137">
        <f t="shared" si="197"/>
        <v>0</v>
      </c>
      <c r="AB448" s="137">
        <f t="shared" si="197"/>
        <v>0</v>
      </c>
      <c r="AC448" s="137">
        <f t="shared" si="197"/>
        <v>0</v>
      </c>
      <c r="AD448" s="137">
        <f t="shared" si="197"/>
        <v>0</v>
      </c>
      <c r="AE448" s="145">
        <f t="shared" si="197"/>
        <v>0</v>
      </c>
      <c r="AF448" s="367">
        <f t="shared" si="197"/>
        <v>0</v>
      </c>
    </row>
    <row r="449" spans="1:32" s="128" customFormat="1" ht="45.75" customHeight="1" x14ac:dyDescent="0.3">
      <c r="A449" s="442"/>
      <c r="B449" s="450"/>
      <c r="C449" s="445"/>
      <c r="D449" s="458"/>
      <c r="E449" s="461"/>
      <c r="F449" s="199" t="s">
        <v>394</v>
      </c>
      <c r="G449" s="371"/>
      <c r="H449" s="142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244"/>
      <c r="AF449" s="371"/>
    </row>
    <row r="450" spans="1:32" s="128" customFormat="1" ht="45.75" customHeight="1" x14ac:dyDescent="0.3">
      <c r="A450" s="440"/>
      <c r="B450" s="451"/>
      <c r="C450" s="443"/>
      <c r="D450" s="456"/>
      <c r="E450" s="459"/>
      <c r="F450" s="200" t="s">
        <v>392</v>
      </c>
      <c r="G450" s="370"/>
      <c r="H450" s="143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  <c r="X450" s="139"/>
      <c r="Y450" s="139"/>
      <c r="Z450" s="139"/>
      <c r="AA450" s="139"/>
      <c r="AB450" s="139"/>
      <c r="AC450" s="139"/>
      <c r="AD450" s="139"/>
      <c r="AE450" s="146"/>
      <c r="AF450" s="383"/>
    </row>
    <row r="451" spans="1:32" s="128" customFormat="1" ht="45.75" customHeight="1" x14ac:dyDescent="0.3">
      <c r="A451" s="441"/>
      <c r="B451" s="449"/>
      <c r="C451" s="444"/>
      <c r="D451" s="457"/>
      <c r="E451" s="460"/>
      <c r="F451" s="201" t="s">
        <v>393</v>
      </c>
      <c r="G451" s="367">
        <f t="shared" ref="G451:AF451" si="198">G452-G450</f>
        <v>0</v>
      </c>
      <c r="H451" s="140">
        <f t="shared" si="198"/>
        <v>0</v>
      </c>
      <c r="I451" s="137">
        <f t="shared" si="198"/>
        <v>0</v>
      </c>
      <c r="J451" s="137">
        <f t="shared" si="198"/>
        <v>0</v>
      </c>
      <c r="K451" s="137">
        <f t="shared" si="198"/>
        <v>0</v>
      </c>
      <c r="L451" s="137">
        <f t="shared" si="198"/>
        <v>0</v>
      </c>
      <c r="M451" s="137">
        <f t="shared" si="198"/>
        <v>0</v>
      </c>
      <c r="N451" s="137">
        <f t="shared" si="198"/>
        <v>0</v>
      </c>
      <c r="O451" s="137">
        <f t="shared" si="198"/>
        <v>0</v>
      </c>
      <c r="P451" s="137">
        <f t="shared" si="198"/>
        <v>0</v>
      </c>
      <c r="Q451" s="137">
        <f t="shared" si="198"/>
        <v>0</v>
      </c>
      <c r="R451" s="137">
        <f t="shared" si="198"/>
        <v>0</v>
      </c>
      <c r="S451" s="137">
        <f t="shared" si="198"/>
        <v>0</v>
      </c>
      <c r="T451" s="137">
        <f t="shared" si="198"/>
        <v>0</v>
      </c>
      <c r="U451" s="137">
        <f t="shared" si="198"/>
        <v>0</v>
      </c>
      <c r="V451" s="137">
        <f t="shared" si="198"/>
        <v>0</v>
      </c>
      <c r="W451" s="137">
        <f t="shared" si="198"/>
        <v>0</v>
      </c>
      <c r="X451" s="137">
        <f t="shared" si="198"/>
        <v>0</v>
      </c>
      <c r="Y451" s="137">
        <f t="shared" si="198"/>
        <v>0</v>
      </c>
      <c r="Z451" s="137">
        <f t="shared" si="198"/>
        <v>0</v>
      </c>
      <c r="AA451" s="137">
        <f t="shared" si="198"/>
        <v>0</v>
      </c>
      <c r="AB451" s="137">
        <f t="shared" si="198"/>
        <v>0</v>
      </c>
      <c r="AC451" s="137">
        <f t="shared" si="198"/>
        <v>0</v>
      </c>
      <c r="AD451" s="137">
        <f t="shared" si="198"/>
        <v>0</v>
      </c>
      <c r="AE451" s="145">
        <f t="shared" si="198"/>
        <v>0</v>
      </c>
      <c r="AF451" s="367">
        <f t="shared" si="198"/>
        <v>0</v>
      </c>
    </row>
    <row r="452" spans="1:32" s="128" customFormat="1" ht="45.75" customHeight="1" x14ac:dyDescent="0.3">
      <c r="A452" s="442"/>
      <c r="B452" s="450"/>
      <c r="C452" s="445"/>
      <c r="D452" s="458"/>
      <c r="E452" s="461"/>
      <c r="F452" s="199" t="s">
        <v>394</v>
      </c>
      <c r="G452" s="371"/>
      <c r="H452" s="142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244"/>
      <c r="AF452" s="371"/>
    </row>
    <row r="453" spans="1:32" s="128" customFormat="1" ht="45.75" customHeight="1" x14ac:dyDescent="0.3">
      <c r="A453" s="440"/>
      <c r="B453" s="451"/>
      <c r="C453" s="443"/>
      <c r="D453" s="456"/>
      <c r="E453" s="459"/>
      <c r="F453" s="200" t="s">
        <v>392</v>
      </c>
      <c r="G453" s="370"/>
      <c r="H453" s="143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  <c r="X453" s="139"/>
      <c r="Y453" s="139"/>
      <c r="Z453" s="139"/>
      <c r="AA453" s="139"/>
      <c r="AB453" s="139"/>
      <c r="AC453" s="139"/>
      <c r="AD453" s="139"/>
      <c r="AE453" s="146"/>
      <c r="AF453" s="383"/>
    </row>
    <row r="454" spans="1:32" s="128" customFormat="1" ht="45.75" customHeight="1" x14ac:dyDescent="0.3">
      <c r="A454" s="441"/>
      <c r="B454" s="449"/>
      <c r="C454" s="444"/>
      <c r="D454" s="457"/>
      <c r="E454" s="460"/>
      <c r="F454" s="201" t="s">
        <v>393</v>
      </c>
      <c r="G454" s="367">
        <f t="shared" ref="G454:AF454" si="199">G455-G453</f>
        <v>0</v>
      </c>
      <c r="H454" s="140">
        <f t="shared" si="199"/>
        <v>0</v>
      </c>
      <c r="I454" s="137">
        <f t="shared" si="199"/>
        <v>0</v>
      </c>
      <c r="J454" s="137">
        <f t="shared" si="199"/>
        <v>0</v>
      </c>
      <c r="K454" s="137">
        <f t="shared" si="199"/>
        <v>0</v>
      </c>
      <c r="L454" s="137">
        <f t="shared" si="199"/>
        <v>0</v>
      </c>
      <c r="M454" s="137">
        <f t="shared" si="199"/>
        <v>0</v>
      </c>
      <c r="N454" s="137">
        <f t="shared" si="199"/>
        <v>0</v>
      </c>
      <c r="O454" s="137">
        <f t="shared" si="199"/>
        <v>0</v>
      </c>
      <c r="P454" s="137">
        <f t="shared" si="199"/>
        <v>0</v>
      </c>
      <c r="Q454" s="137">
        <f t="shared" si="199"/>
        <v>0</v>
      </c>
      <c r="R454" s="137">
        <f t="shared" si="199"/>
        <v>0</v>
      </c>
      <c r="S454" s="137">
        <f t="shared" si="199"/>
        <v>0</v>
      </c>
      <c r="T454" s="137">
        <f t="shared" si="199"/>
        <v>0</v>
      </c>
      <c r="U454" s="137">
        <f t="shared" si="199"/>
        <v>0</v>
      </c>
      <c r="V454" s="137">
        <f t="shared" si="199"/>
        <v>0</v>
      </c>
      <c r="W454" s="137">
        <f t="shared" si="199"/>
        <v>0</v>
      </c>
      <c r="X454" s="137">
        <f t="shared" si="199"/>
        <v>0</v>
      </c>
      <c r="Y454" s="137">
        <f t="shared" si="199"/>
        <v>0</v>
      </c>
      <c r="Z454" s="137">
        <f t="shared" si="199"/>
        <v>0</v>
      </c>
      <c r="AA454" s="137">
        <f t="shared" si="199"/>
        <v>0</v>
      </c>
      <c r="AB454" s="137">
        <f t="shared" si="199"/>
        <v>0</v>
      </c>
      <c r="AC454" s="137">
        <f t="shared" si="199"/>
        <v>0</v>
      </c>
      <c r="AD454" s="137">
        <f t="shared" si="199"/>
        <v>0</v>
      </c>
      <c r="AE454" s="145">
        <f t="shared" si="199"/>
        <v>0</v>
      </c>
      <c r="AF454" s="367">
        <f t="shared" si="199"/>
        <v>0</v>
      </c>
    </row>
    <row r="455" spans="1:32" s="128" customFormat="1" ht="45.75" customHeight="1" x14ac:dyDescent="0.3">
      <c r="A455" s="442"/>
      <c r="B455" s="450"/>
      <c r="C455" s="445"/>
      <c r="D455" s="458"/>
      <c r="E455" s="461"/>
      <c r="F455" s="199" t="s">
        <v>394</v>
      </c>
      <c r="G455" s="371"/>
      <c r="H455" s="142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244"/>
      <c r="AF455" s="371"/>
    </row>
    <row r="456" spans="1:32" s="128" customFormat="1" ht="45.75" customHeight="1" x14ac:dyDescent="0.3">
      <c r="A456" s="440"/>
      <c r="B456" s="451"/>
      <c r="C456" s="443"/>
      <c r="D456" s="456"/>
      <c r="E456" s="459"/>
      <c r="F456" s="200" t="s">
        <v>392</v>
      </c>
      <c r="G456" s="370"/>
      <c r="H456" s="143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46"/>
      <c r="AF456" s="383"/>
    </row>
    <row r="457" spans="1:32" s="128" customFormat="1" ht="45.75" customHeight="1" x14ac:dyDescent="0.3">
      <c r="A457" s="441"/>
      <c r="B457" s="449"/>
      <c r="C457" s="444"/>
      <c r="D457" s="457"/>
      <c r="E457" s="460"/>
      <c r="F457" s="201" t="s">
        <v>393</v>
      </c>
      <c r="G457" s="367">
        <f t="shared" ref="G457:AF457" si="200">G458-G456</f>
        <v>0</v>
      </c>
      <c r="H457" s="140">
        <f t="shared" si="200"/>
        <v>0</v>
      </c>
      <c r="I457" s="137">
        <f t="shared" si="200"/>
        <v>0</v>
      </c>
      <c r="J457" s="137">
        <f t="shared" si="200"/>
        <v>0</v>
      </c>
      <c r="K457" s="137">
        <f t="shared" si="200"/>
        <v>0</v>
      </c>
      <c r="L457" s="137">
        <f t="shared" si="200"/>
        <v>0</v>
      </c>
      <c r="M457" s="137">
        <f t="shared" si="200"/>
        <v>0</v>
      </c>
      <c r="N457" s="137">
        <f t="shared" si="200"/>
        <v>0</v>
      </c>
      <c r="O457" s="137">
        <f t="shared" si="200"/>
        <v>0</v>
      </c>
      <c r="P457" s="137">
        <f t="shared" si="200"/>
        <v>0</v>
      </c>
      <c r="Q457" s="137">
        <f t="shared" si="200"/>
        <v>0</v>
      </c>
      <c r="R457" s="137">
        <f t="shared" si="200"/>
        <v>0</v>
      </c>
      <c r="S457" s="137">
        <f t="shared" si="200"/>
        <v>0</v>
      </c>
      <c r="T457" s="137">
        <f t="shared" si="200"/>
        <v>0</v>
      </c>
      <c r="U457" s="137">
        <f t="shared" si="200"/>
        <v>0</v>
      </c>
      <c r="V457" s="137">
        <f t="shared" si="200"/>
        <v>0</v>
      </c>
      <c r="W457" s="137">
        <f t="shared" si="200"/>
        <v>0</v>
      </c>
      <c r="X457" s="137">
        <f t="shared" si="200"/>
        <v>0</v>
      </c>
      <c r="Y457" s="137">
        <f t="shared" si="200"/>
        <v>0</v>
      </c>
      <c r="Z457" s="137">
        <f t="shared" si="200"/>
        <v>0</v>
      </c>
      <c r="AA457" s="137">
        <f t="shared" si="200"/>
        <v>0</v>
      </c>
      <c r="AB457" s="137">
        <f t="shared" si="200"/>
        <v>0</v>
      </c>
      <c r="AC457" s="137">
        <f t="shared" si="200"/>
        <v>0</v>
      </c>
      <c r="AD457" s="137">
        <f t="shared" si="200"/>
        <v>0</v>
      </c>
      <c r="AE457" s="145">
        <f t="shared" si="200"/>
        <v>0</v>
      </c>
      <c r="AF457" s="367">
        <f t="shared" si="200"/>
        <v>0</v>
      </c>
    </row>
    <row r="458" spans="1:32" s="128" customFormat="1" ht="45.75" customHeight="1" x14ac:dyDescent="0.3">
      <c r="A458" s="442"/>
      <c r="B458" s="450"/>
      <c r="C458" s="445"/>
      <c r="D458" s="458"/>
      <c r="E458" s="461"/>
      <c r="F458" s="199" t="s">
        <v>394</v>
      </c>
      <c r="G458" s="371"/>
      <c r="H458" s="142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244"/>
      <c r="AF458" s="371"/>
    </row>
    <row r="459" spans="1:32" s="128" customFormat="1" ht="45.75" customHeight="1" x14ac:dyDescent="0.3">
      <c r="A459" s="440"/>
      <c r="B459" s="451"/>
      <c r="C459" s="443"/>
      <c r="D459" s="456"/>
      <c r="E459" s="459"/>
      <c r="F459" s="200" t="s">
        <v>392</v>
      </c>
      <c r="G459" s="370"/>
      <c r="H459" s="143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46"/>
      <c r="AF459" s="383"/>
    </row>
    <row r="460" spans="1:32" s="128" customFormat="1" ht="45.75" customHeight="1" x14ac:dyDescent="0.3">
      <c r="A460" s="441"/>
      <c r="B460" s="449"/>
      <c r="C460" s="444"/>
      <c r="D460" s="457"/>
      <c r="E460" s="460"/>
      <c r="F460" s="201" t="s">
        <v>393</v>
      </c>
      <c r="G460" s="367">
        <f t="shared" ref="G460:AF460" si="201">G461-G459</f>
        <v>0</v>
      </c>
      <c r="H460" s="140">
        <f t="shared" si="201"/>
        <v>0</v>
      </c>
      <c r="I460" s="137">
        <f t="shared" si="201"/>
        <v>0</v>
      </c>
      <c r="J460" s="137">
        <f t="shared" si="201"/>
        <v>0</v>
      </c>
      <c r="K460" s="137">
        <f t="shared" si="201"/>
        <v>0</v>
      </c>
      <c r="L460" s="137">
        <f t="shared" si="201"/>
        <v>0</v>
      </c>
      <c r="M460" s="137">
        <f t="shared" si="201"/>
        <v>0</v>
      </c>
      <c r="N460" s="137">
        <f t="shared" si="201"/>
        <v>0</v>
      </c>
      <c r="O460" s="137">
        <f t="shared" si="201"/>
        <v>0</v>
      </c>
      <c r="P460" s="137">
        <f t="shared" si="201"/>
        <v>0</v>
      </c>
      <c r="Q460" s="137">
        <f t="shared" si="201"/>
        <v>0</v>
      </c>
      <c r="R460" s="137">
        <f t="shared" si="201"/>
        <v>0</v>
      </c>
      <c r="S460" s="137">
        <f t="shared" si="201"/>
        <v>0</v>
      </c>
      <c r="T460" s="137">
        <f t="shared" si="201"/>
        <v>0</v>
      </c>
      <c r="U460" s="137">
        <f t="shared" si="201"/>
        <v>0</v>
      </c>
      <c r="V460" s="137">
        <f t="shared" si="201"/>
        <v>0</v>
      </c>
      <c r="W460" s="137">
        <f t="shared" si="201"/>
        <v>0</v>
      </c>
      <c r="X460" s="137">
        <f t="shared" si="201"/>
        <v>0</v>
      </c>
      <c r="Y460" s="137">
        <f t="shared" si="201"/>
        <v>0</v>
      </c>
      <c r="Z460" s="137">
        <f t="shared" si="201"/>
        <v>0</v>
      </c>
      <c r="AA460" s="137">
        <f t="shared" si="201"/>
        <v>0</v>
      </c>
      <c r="AB460" s="137">
        <f t="shared" si="201"/>
        <v>0</v>
      </c>
      <c r="AC460" s="137">
        <f t="shared" si="201"/>
        <v>0</v>
      </c>
      <c r="AD460" s="137">
        <f t="shared" si="201"/>
        <v>0</v>
      </c>
      <c r="AE460" s="145">
        <f t="shared" si="201"/>
        <v>0</v>
      </c>
      <c r="AF460" s="367">
        <f t="shared" si="201"/>
        <v>0</v>
      </c>
    </row>
    <row r="461" spans="1:32" s="128" customFormat="1" ht="45.75" customHeight="1" x14ac:dyDescent="0.3">
      <c r="A461" s="442"/>
      <c r="B461" s="450"/>
      <c r="C461" s="445"/>
      <c r="D461" s="458"/>
      <c r="E461" s="461"/>
      <c r="F461" s="199" t="s">
        <v>394</v>
      </c>
      <c r="G461" s="371"/>
      <c r="H461" s="142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244"/>
      <c r="AF461" s="371"/>
    </row>
    <row r="462" spans="1:32" s="128" customFormat="1" ht="47.25" customHeight="1" x14ac:dyDescent="0.3">
      <c r="A462" s="440"/>
      <c r="B462" s="451"/>
      <c r="C462" s="443"/>
      <c r="D462" s="456"/>
      <c r="E462" s="459"/>
      <c r="F462" s="200" t="s">
        <v>392</v>
      </c>
      <c r="G462" s="370"/>
      <c r="H462" s="143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  <c r="X462" s="139"/>
      <c r="Y462" s="139"/>
      <c r="Z462" s="139"/>
      <c r="AA462" s="139"/>
      <c r="AB462" s="139"/>
      <c r="AC462" s="139"/>
      <c r="AD462" s="139"/>
      <c r="AE462" s="146"/>
      <c r="AF462" s="383"/>
    </row>
    <row r="463" spans="1:32" s="128" customFormat="1" ht="47.25" customHeight="1" x14ac:dyDescent="0.3">
      <c r="A463" s="441"/>
      <c r="B463" s="449"/>
      <c r="C463" s="444"/>
      <c r="D463" s="457"/>
      <c r="E463" s="460"/>
      <c r="F463" s="201" t="s">
        <v>393</v>
      </c>
      <c r="G463" s="367">
        <f t="shared" ref="G463:AF463" si="202">G464-G462</f>
        <v>0</v>
      </c>
      <c r="H463" s="140">
        <f t="shared" si="202"/>
        <v>0</v>
      </c>
      <c r="I463" s="137">
        <f t="shared" si="202"/>
        <v>0</v>
      </c>
      <c r="J463" s="137">
        <f t="shared" si="202"/>
        <v>0</v>
      </c>
      <c r="K463" s="137">
        <f t="shared" si="202"/>
        <v>0</v>
      </c>
      <c r="L463" s="137">
        <f t="shared" si="202"/>
        <v>0</v>
      </c>
      <c r="M463" s="137">
        <f t="shared" si="202"/>
        <v>0</v>
      </c>
      <c r="N463" s="137">
        <f t="shared" si="202"/>
        <v>0</v>
      </c>
      <c r="O463" s="137">
        <f t="shared" si="202"/>
        <v>0</v>
      </c>
      <c r="P463" s="137">
        <f t="shared" si="202"/>
        <v>0</v>
      </c>
      <c r="Q463" s="137">
        <f t="shared" si="202"/>
        <v>0</v>
      </c>
      <c r="R463" s="137">
        <f t="shared" si="202"/>
        <v>0</v>
      </c>
      <c r="S463" s="137">
        <f t="shared" si="202"/>
        <v>0</v>
      </c>
      <c r="T463" s="137">
        <f t="shared" si="202"/>
        <v>0</v>
      </c>
      <c r="U463" s="137">
        <f t="shared" si="202"/>
        <v>0</v>
      </c>
      <c r="V463" s="137">
        <f t="shared" si="202"/>
        <v>0</v>
      </c>
      <c r="W463" s="137">
        <f t="shared" si="202"/>
        <v>0</v>
      </c>
      <c r="X463" s="137">
        <f t="shared" si="202"/>
        <v>0</v>
      </c>
      <c r="Y463" s="137">
        <f t="shared" si="202"/>
        <v>0</v>
      </c>
      <c r="Z463" s="137">
        <f t="shared" si="202"/>
        <v>0</v>
      </c>
      <c r="AA463" s="137">
        <f t="shared" si="202"/>
        <v>0</v>
      </c>
      <c r="AB463" s="137">
        <f t="shared" si="202"/>
        <v>0</v>
      </c>
      <c r="AC463" s="137">
        <f t="shared" si="202"/>
        <v>0</v>
      </c>
      <c r="AD463" s="137">
        <f t="shared" si="202"/>
        <v>0</v>
      </c>
      <c r="AE463" s="145">
        <f t="shared" si="202"/>
        <v>0</v>
      </c>
      <c r="AF463" s="367">
        <f t="shared" si="202"/>
        <v>0</v>
      </c>
    </row>
    <row r="464" spans="1:32" s="128" customFormat="1" ht="47.25" customHeight="1" x14ac:dyDescent="0.3">
      <c r="A464" s="442"/>
      <c r="B464" s="450"/>
      <c r="C464" s="445"/>
      <c r="D464" s="458"/>
      <c r="E464" s="461"/>
      <c r="F464" s="199" t="s">
        <v>394</v>
      </c>
      <c r="G464" s="371"/>
      <c r="H464" s="142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138"/>
      <c r="Y464" s="138"/>
      <c r="Z464" s="138"/>
      <c r="AA464" s="138"/>
      <c r="AB464" s="138"/>
      <c r="AC464" s="138"/>
      <c r="AD464" s="138"/>
      <c r="AE464" s="244"/>
      <c r="AF464" s="371"/>
    </row>
    <row r="465" spans="1:33" s="128" customFormat="1" ht="47.25" customHeight="1" x14ac:dyDescent="0.3">
      <c r="A465" s="440"/>
      <c r="B465" s="451"/>
      <c r="C465" s="443"/>
      <c r="D465" s="456"/>
      <c r="E465" s="459"/>
      <c r="F465" s="200" t="s">
        <v>392</v>
      </c>
      <c r="G465" s="370"/>
      <c r="H465" s="143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  <c r="X465" s="139"/>
      <c r="Y465" s="139"/>
      <c r="Z465" s="139"/>
      <c r="AA465" s="139"/>
      <c r="AB465" s="139"/>
      <c r="AC465" s="139"/>
      <c r="AD465" s="139"/>
      <c r="AE465" s="146"/>
      <c r="AF465" s="383"/>
    </row>
    <row r="466" spans="1:33" s="128" customFormat="1" ht="47.25" customHeight="1" x14ac:dyDescent="0.3">
      <c r="A466" s="441"/>
      <c r="B466" s="449"/>
      <c r="C466" s="444"/>
      <c r="D466" s="457"/>
      <c r="E466" s="460"/>
      <c r="F466" s="201" t="s">
        <v>393</v>
      </c>
      <c r="G466" s="367">
        <f t="shared" ref="G466:AF466" si="203">G467-G465</f>
        <v>0</v>
      </c>
      <c r="H466" s="140">
        <f t="shared" si="203"/>
        <v>0</v>
      </c>
      <c r="I466" s="137">
        <f t="shared" si="203"/>
        <v>0</v>
      </c>
      <c r="J466" s="137">
        <f t="shared" si="203"/>
        <v>0</v>
      </c>
      <c r="K466" s="137">
        <f t="shared" si="203"/>
        <v>0</v>
      </c>
      <c r="L466" s="137">
        <f t="shared" si="203"/>
        <v>0</v>
      </c>
      <c r="M466" s="137">
        <f t="shared" si="203"/>
        <v>0</v>
      </c>
      <c r="N466" s="137">
        <f t="shared" si="203"/>
        <v>0</v>
      </c>
      <c r="O466" s="137">
        <f t="shared" si="203"/>
        <v>0</v>
      </c>
      <c r="P466" s="137">
        <f t="shared" si="203"/>
        <v>0</v>
      </c>
      <c r="Q466" s="137">
        <f t="shared" si="203"/>
        <v>0</v>
      </c>
      <c r="R466" s="137">
        <f t="shared" si="203"/>
        <v>0</v>
      </c>
      <c r="S466" s="137">
        <f t="shared" si="203"/>
        <v>0</v>
      </c>
      <c r="T466" s="137">
        <f t="shared" si="203"/>
        <v>0</v>
      </c>
      <c r="U466" s="137">
        <f t="shared" si="203"/>
        <v>0</v>
      </c>
      <c r="V466" s="137">
        <f t="shared" si="203"/>
        <v>0</v>
      </c>
      <c r="W466" s="137">
        <f t="shared" si="203"/>
        <v>0</v>
      </c>
      <c r="X466" s="137">
        <f t="shared" si="203"/>
        <v>0</v>
      </c>
      <c r="Y466" s="137">
        <f t="shared" si="203"/>
        <v>0</v>
      </c>
      <c r="Z466" s="137">
        <f t="shared" si="203"/>
        <v>0</v>
      </c>
      <c r="AA466" s="137">
        <f t="shared" si="203"/>
        <v>0</v>
      </c>
      <c r="AB466" s="137">
        <f t="shared" si="203"/>
        <v>0</v>
      </c>
      <c r="AC466" s="137">
        <f t="shared" si="203"/>
        <v>0</v>
      </c>
      <c r="AD466" s="137">
        <f t="shared" si="203"/>
        <v>0</v>
      </c>
      <c r="AE466" s="145">
        <f t="shared" si="203"/>
        <v>0</v>
      </c>
      <c r="AF466" s="367">
        <f t="shared" si="203"/>
        <v>0</v>
      </c>
    </row>
    <row r="467" spans="1:33" s="128" customFormat="1" ht="47.25" customHeight="1" x14ac:dyDescent="0.3">
      <c r="A467" s="442"/>
      <c r="B467" s="450"/>
      <c r="C467" s="445"/>
      <c r="D467" s="458"/>
      <c r="E467" s="461"/>
      <c r="F467" s="199" t="s">
        <v>394</v>
      </c>
      <c r="G467" s="371"/>
      <c r="H467" s="142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138"/>
      <c r="Y467" s="138"/>
      <c r="Z467" s="138"/>
      <c r="AA467" s="138"/>
      <c r="AB467" s="138"/>
      <c r="AC467" s="138"/>
      <c r="AD467" s="138"/>
      <c r="AE467" s="244"/>
      <c r="AF467" s="371"/>
    </row>
    <row r="468" spans="1:33" s="128" customFormat="1" ht="73.5" customHeight="1" x14ac:dyDescent="0.3">
      <c r="A468" s="440"/>
      <c r="B468" s="451"/>
      <c r="C468" s="443"/>
      <c r="D468" s="456"/>
      <c r="E468" s="459"/>
      <c r="F468" s="200" t="s">
        <v>392</v>
      </c>
      <c r="G468" s="370"/>
      <c r="H468" s="143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  <c r="X468" s="139"/>
      <c r="Y468" s="139"/>
      <c r="Z468" s="139"/>
      <c r="AA468" s="139"/>
      <c r="AB468" s="139"/>
      <c r="AC468" s="139"/>
      <c r="AD468" s="139"/>
      <c r="AE468" s="146"/>
      <c r="AF468" s="383"/>
    </row>
    <row r="469" spans="1:33" s="128" customFormat="1" ht="73.5" customHeight="1" x14ac:dyDescent="0.3">
      <c r="A469" s="441"/>
      <c r="B469" s="449"/>
      <c r="C469" s="444"/>
      <c r="D469" s="457"/>
      <c r="E469" s="460"/>
      <c r="F469" s="201" t="s">
        <v>393</v>
      </c>
      <c r="G469" s="367">
        <f t="shared" ref="G469:AF469" si="204">G470-G468</f>
        <v>0</v>
      </c>
      <c r="H469" s="140">
        <f t="shared" si="204"/>
        <v>0</v>
      </c>
      <c r="I469" s="137">
        <f t="shared" si="204"/>
        <v>0</v>
      </c>
      <c r="J469" s="137">
        <f t="shared" si="204"/>
        <v>0</v>
      </c>
      <c r="K469" s="137">
        <f t="shared" si="204"/>
        <v>0</v>
      </c>
      <c r="L469" s="137">
        <f t="shared" si="204"/>
        <v>0</v>
      </c>
      <c r="M469" s="137">
        <f t="shared" si="204"/>
        <v>0</v>
      </c>
      <c r="N469" s="137">
        <f t="shared" si="204"/>
        <v>0</v>
      </c>
      <c r="O469" s="137">
        <f t="shared" si="204"/>
        <v>0</v>
      </c>
      <c r="P469" s="137">
        <f t="shared" si="204"/>
        <v>0</v>
      </c>
      <c r="Q469" s="137">
        <f t="shared" si="204"/>
        <v>0</v>
      </c>
      <c r="R469" s="137">
        <f t="shared" si="204"/>
        <v>0</v>
      </c>
      <c r="S469" s="137">
        <f t="shared" si="204"/>
        <v>0</v>
      </c>
      <c r="T469" s="137">
        <f t="shared" si="204"/>
        <v>0</v>
      </c>
      <c r="U469" s="137">
        <f t="shared" si="204"/>
        <v>0</v>
      </c>
      <c r="V469" s="137">
        <f t="shared" si="204"/>
        <v>0</v>
      </c>
      <c r="W469" s="137">
        <f t="shared" si="204"/>
        <v>0</v>
      </c>
      <c r="X469" s="137">
        <f t="shared" si="204"/>
        <v>0</v>
      </c>
      <c r="Y469" s="137">
        <f t="shared" si="204"/>
        <v>0</v>
      </c>
      <c r="Z469" s="137">
        <f t="shared" si="204"/>
        <v>0</v>
      </c>
      <c r="AA469" s="137">
        <f t="shared" si="204"/>
        <v>0</v>
      </c>
      <c r="AB469" s="137">
        <f t="shared" si="204"/>
        <v>0</v>
      </c>
      <c r="AC469" s="137">
        <f t="shared" si="204"/>
        <v>0</v>
      </c>
      <c r="AD469" s="137">
        <f t="shared" si="204"/>
        <v>0</v>
      </c>
      <c r="AE469" s="145">
        <f t="shared" si="204"/>
        <v>0</v>
      </c>
      <c r="AF469" s="367">
        <f t="shared" si="204"/>
        <v>0</v>
      </c>
    </row>
    <row r="470" spans="1:33" s="128" customFormat="1" ht="73.5" customHeight="1" x14ac:dyDescent="0.3">
      <c r="A470" s="442"/>
      <c r="B470" s="450"/>
      <c r="C470" s="445"/>
      <c r="D470" s="458"/>
      <c r="E470" s="461"/>
      <c r="F470" s="199" t="s">
        <v>394</v>
      </c>
      <c r="G470" s="371"/>
      <c r="H470" s="142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244"/>
      <c r="AF470" s="371"/>
    </row>
    <row r="471" spans="1:33" s="128" customFormat="1" ht="47.25" customHeight="1" x14ac:dyDescent="0.3">
      <c r="A471" s="440"/>
      <c r="B471" s="451"/>
      <c r="C471" s="443"/>
      <c r="D471" s="456"/>
      <c r="E471" s="459"/>
      <c r="F471" s="200" t="s">
        <v>392</v>
      </c>
      <c r="G471" s="370"/>
      <c r="H471" s="143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  <c r="X471" s="139"/>
      <c r="Y471" s="139"/>
      <c r="Z471" s="139"/>
      <c r="AA471" s="139"/>
      <c r="AB471" s="139"/>
      <c r="AC471" s="139"/>
      <c r="AD471" s="139"/>
      <c r="AE471" s="146"/>
      <c r="AF471" s="383"/>
    </row>
    <row r="472" spans="1:33" s="128" customFormat="1" ht="47.25" customHeight="1" x14ac:dyDescent="0.3">
      <c r="A472" s="441"/>
      <c r="B472" s="449"/>
      <c r="C472" s="444"/>
      <c r="D472" s="457"/>
      <c r="E472" s="460"/>
      <c r="F472" s="201" t="s">
        <v>393</v>
      </c>
      <c r="G472" s="367">
        <f t="shared" ref="G472:AF472" si="205">G473-G471</f>
        <v>0</v>
      </c>
      <c r="H472" s="140">
        <f t="shared" si="205"/>
        <v>0</v>
      </c>
      <c r="I472" s="137">
        <f t="shared" si="205"/>
        <v>0</v>
      </c>
      <c r="J472" s="137">
        <f t="shared" si="205"/>
        <v>0</v>
      </c>
      <c r="K472" s="137">
        <f t="shared" si="205"/>
        <v>0</v>
      </c>
      <c r="L472" s="137">
        <f t="shared" si="205"/>
        <v>0</v>
      </c>
      <c r="M472" s="137">
        <f t="shared" si="205"/>
        <v>0</v>
      </c>
      <c r="N472" s="137">
        <f t="shared" si="205"/>
        <v>0</v>
      </c>
      <c r="O472" s="137">
        <f t="shared" si="205"/>
        <v>0</v>
      </c>
      <c r="P472" s="137">
        <f t="shared" si="205"/>
        <v>0</v>
      </c>
      <c r="Q472" s="137">
        <f t="shared" si="205"/>
        <v>0</v>
      </c>
      <c r="R472" s="137">
        <f t="shared" si="205"/>
        <v>0</v>
      </c>
      <c r="S472" s="137">
        <f t="shared" si="205"/>
        <v>0</v>
      </c>
      <c r="T472" s="137">
        <f t="shared" si="205"/>
        <v>0</v>
      </c>
      <c r="U472" s="137">
        <f t="shared" si="205"/>
        <v>0</v>
      </c>
      <c r="V472" s="137">
        <f t="shared" si="205"/>
        <v>0</v>
      </c>
      <c r="W472" s="137">
        <f t="shared" si="205"/>
        <v>0</v>
      </c>
      <c r="X472" s="137">
        <f t="shared" si="205"/>
        <v>0</v>
      </c>
      <c r="Y472" s="137">
        <f t="shared" si="205"/>
        <v>0</v>
      </c>
      <c r="Z472" s="137">
        <f t="shared" si="205"/>
        <v>0</v>
      </c>
      <c r="AA472" s="137">
        <f t="shared" si="205"/>
        <v>0</v>
      </c>
      <c r="AB472" s="137">
        <f t="shared" si="205"/>
        <v>0</v>
      </c>
      <c r="AC472" s="137">
        <f t="shared" si="205"/>
        <v>0</v>
      </c>
      <c r="AD472" s="137">
        <f t="shared" si="205"/>
        <v>0</v>
      </c>
      <c r="AE472" s="145">
        <f t="shared" si="205"/>
        <v>0</v>
      </c>
      <c r="AF472" s="367">
        <f t="shared" si="205"/>
        <v>0</v>
      </c>
    </row>
    <row r="473" spans="1:33" s="128" customFormat="1" ht="47.25" customHeight="1" x14ac:dyDescent="0.3">
      <c r="A473" s="442"/>
      <c r="B473" s="450"/>
      <c r="C473" s="445"/>
      <c r="D473" s="458"/>
      <c r="E473" s="461"/>
      <c r="F473" s="199" t="s">
        <v>394</v>
      </c>
      <c r="G473" s="371"/>
      <c r="H473" s="142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138"/>
      <c r="Y473" s="138"/>
      <c r="Z473" s="138"/>
      <c r="AA473" s="138"/>
      <c r="AB473" s="138"/>
      <c r="AC473" s="138"/>
      <c r="AD473" s="138"/>
      <c r="AE473" s="244"/>
      <c r="AF473" s="371"/>
    </row>
    <row r="474" spans="1:33" s="128" customFormat="1" ht="45" customHeight="1" x14ac:dyDescent="0.3">
      <c r="A474" s="440"/>
      <c r="B474" s="451"/>
      <c r="C474" s="443"/>
      <c r="D474" s="456"/>
      <c r="E474" s="459"/>
      <c r="F474" s="200" t="s">
        <v>392</v>
      </c>
      <c r="G474" s="370"/>
      <c r="H474" s="143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  <c r="X474" s="139"/>
      <c r="Y474" s="139"/>
      <c r="Z474" s="139"/>
      <c r="AA474" s="139"/>
      <c r="AB474" s="139"/>
      <c r="AC474" s="139"/>
      <c r="AD474" s="139"/>
      <c r="AE474" s="146"/>
      <c r="AF474" s="383"/>
    </row>
    <row r="475" spans="1:33" s="128" customFormat="1" ht="45" customHeight="1" x14ac:dyDescent="0.3">
      <c r="A475" s="441"/>
      <c r="B475" s="449"/>
      <c r="C475" s="444"/>
      <c r="D475" s="457"/>
      <c r="E475" s="460"/>
      <c r="F475" s="201" t="s">
        <v>393</v>
      </c>
      <c r="G475" s="367">
        <f t="shared" ref="G475:AF475" si="206">G476-G474</f>
        <v>0</v>
      </c>
      <c r="H475" s="140">
        <f t="shared" si="206"/>
        <v>0</v>
      </c>
      <c r="I475" s="137">
        <f t="shared" si="206"/>
        <v>0</v>
      </c>
      <c r="J475" s="137">
        <f t="shared" si="206"/>
        <v>0</v>
      </c>
      <c r="K475" s="137">
        <f t="shared" si="206"/>
        <v>0</v>
      </c>
      <c r="L475" s="137">
        <f t="shared" si="206"/>
        <v>0</v>
      </c>
      <c r="M475" s="137">
        <f t="shared" si="206"/>
        <v>0</v>
      </c>
      <c r="N475" s="137">
        <f t="shared" si="206"/>
        <v>0</v>
      </c>
      <c r="O475" s="137">
        <f t="shared" si="206"/>
        <v>0</v>
      </c>
      <c r="P475" s="137">
        <f t="shared" si="206"/>
        <v>0</v>
      </c>
      <c r="Q475" s="137">
        <f t="shared" si="206"/>
        <v>0</v>
      </c>
      <c r="R475" s="137">
        <f t="shared" si="206"/>
        <v>0</v>
      </c>
      <c r="S475" s="137">
        <f t="shared" si="206"/>
        <v>0</v>
      </c>
      <c r="T475" s="137">
        <f t="shared" si="206"/>
        <v>0</v>
      </c>
      <c r="U475" s="137">
        <f t="shared" si="206"/>
        <v>0</v>
      </c>
      <c r="V475" s="137">
        <f t="shared" si="206"/>
        <v>0</v>
      </c>
      <c r="W475" s="137">
        <f t="shared" si="206"/>
        <v>0</v>
      </c>
      <c r="X475" s="137">
        <f t="shared" si="206"/>
        <v>0</v>
      </c>
      <c r="Y475" s="137">
        <f t="shared" si="206"/>
        <v>0</v>
      </c>
      <c r="Z475" s="137">
        <f t="shared" si="206"/>
        <v>0</v>
      </c>
      <c r="AA475" s="137">
        <f t="shared" si="206"/>
        <v>0</v>
      </c>
      <c r="AB475" s="137">
        <f t="shared" si="206"/>
        <v>0</v>
      </c>
      <c r="AC475" s="137">
        <f t="shared" si="206"/>
        <v>0</v>
      </c>
      <c r="AD475" s="137">
        <f t="shared" si="206"/>
        <v>0</v>
      </c>
      <c r="AE475" s="145">
        <f t="shared" si="206"/>
        <v>0</v>
      </c>
      <c r="AF475" s="367">
        <f t="shared" si="206"/>
        <v>0</v>
      </c>
    </row>
    <row r="476" spans="1:33" s="128" customFormat="1" ht="45" customHeight="1" x14ac:dyDescent="0.3">
      <c r="A476" s="442"/>
      <c r="B476" s="450"/>
      <c r="C476" s="445"/>
      <c r="D476" s="458"/>
      <c r="E476" s="461"/>
      <c r="F476" s="199" t="s">
        <v>394</v>
      </c>
      <c r="G476" s="371"/>
      <c r="H476" s="142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244"/>
      <c r="AF476" s="371"/>
    </row>
    <row r="477" spans="1:33" s="128" customFormat="1" ht="31.5" customHeight="1" x14ac:dyDescent="0.4">
      <c r="A477" s="188"/>
      <c r="B477" s="223"/>
      <c r="C477" s="224"/>
      <c r="D477" s="224"/>
      <c r="E477" s="225"/>
      <c r="F477" s="202"/>
      <c r="G477" s="366" t="b">
        <f>EXACT(G480,G478)</f>
        <v>1</v>
      </c>
      <c r="H477" s="360" t="b">
        <f t="shared" ref="H477:AF477" si="207">EXACT(H480,H478)</f>
        <v>1</v>
      </c>
      <c r="I477" s="136" t="b">
        <f t="shared" si="207"/>
        <v>1</v>
      </c>
      <c r="J477" s="136" t="b">
        <f t="shared" si="207"/>
        <v>1</v>
      </c>
      <c r="K477" s="136" t="b">
        <f t="shared" si="207"/>
        <v>1</v>
      </c>
      <c r="L477" s="136" t="b">
        <f t="shared" si="207"/>
        <v>1</v>
      </c>
      <c r="M477" s="136" t="b">
        <f t="shared" si="207"/>
        <v>1</v>
      </c>
      <c r="N477" s="136" t="b">
        <f t="shared" si="207"/>
        <v>1</v>
      </c>
      <c r="O477" s="136" t="b">
        <f t="shared" si="207"/>
        <v>1</v>
      </c>
      <c r="P477" s="136" t="b">
        <f t="shared" si="207"/>
        <v>1</v>
      </c>
      <c r="Q477" s="136" t="b">
        <f t="shared" si="207"/>
        <v>1</v>
      </c>
      <c r="R477" s="136" t="b">
        <f t="shared" si="207"/>
        <v>1</v>
      </c>
      <c r="S477" s="136" t="b">
        <f t="shared" si="207"/>
        <v>1</v>
      </c>
      <c r="T477" s="136" t="b">
        <f t="shared" si="207"/>
        <v>1</v>
      </c>
      <c r="U477" s="136" t="b">
        <f t="shared" si="207"/>
        <v>1</v>
      </c>
      <c r="V477" s="136" t="b">
        <f t="shared" si="207"/>
        <v>1</v>
      </c>
      <c r="W477" s="136" t="b">
        <f t="shared" si="207"/>
        <v>1</v>
      </c>
      <c r="X477" s="136" t="b">
        <f t="shared" si="207"/>
        <v>1</v>
      </c>
      <c r="Y477" s="136" t="b">
        <f t="shared" si="207"/>
        <v>1</v>
      </c>
      <c r="Z477" s="136" t="b">
        <f t="shared" si="207"/>
        <v>1</v>
      </c>
      <c r="AA477" s="136" t="b">
        <f t="shared" si="207"/>
        <v>1</v>
      </c>
      <c r="AB477" s="136" t="b">
        <f t="shared" si="207"/>
        <v>1</v>
      </c>
      <c r="AC477" s="136" t="b">
        <f t="shared" si="207"/>
        <v>1</v>
      </c>
      <c r="AD477" s="144" t="b">
        <f t="shared" si="207"/>
        <v>1</v>
      </c>
      <c r="AE477" s="144" t="b">
        <f t="shared" si="207"/>
        <v>1</v>
      </c>
      <c r="AF477" s="366" t="b">
        <f t="shared" si="207"/>
        <v>1</v>
      </c>
      <c r="AG477" s="132"/>
    </row>
    <row r="478" spans="1:33" s="128" customFormat="1" ht="33" customHeight="1" x14ac:dyDescent="0.3">
      <c r="A478" s="152"/>
      <c r="B478" s="226"/>
      <c r="C478" s="227"/>
      <c r="D478" s="228"/>
      <c r="E478" s="228"/>
      <c r="F478" s="202"/>
      <c r="G478" s="407">
        <f>SUM(G483,G507,G504,G510,G513,G516,G522,G525,G528,G531,G534,G537,G540,G543,G546,G549,G552,G555,G558,G561,G567,G570,G573,G576,G579,G582,G585,G588,G591,G594,G597,G600,G603,G606,G609,G612,G615,G618,G621,G624,G627,G630,G633,G636,G639,G642,G645,G648,G651,G654,G657,G660,G663,G666,G669,G672,G675,G678,G681,G684,G687,G690,G693,G696,G699,G702,G705,G708,G711,G714,G717,G720,G723,G726,G738,G741,G744,G747,G750,G753,G756,G759,G762,G765,G768,G771,G774,G777,G519,G564,G729,G732,G735,G495,G498,G501,G486,G489,G492)</f>
        <v>0</v>
      </c>
      <c r="H478" s="407">
        <f t="shared" ref="H478:AF478" si="208">SUM(H483,H507,H504,H510,H513,H516,H522,H525,H528,H531,H534,H537,H540,H543,H546,H549,H552,H555,H558,H561,H567,H570,H573,H576,H579,H582,H585,H588,H591,H594,H597,H600,H603,H606,H609,H612,H615,H618,H621,H624,H627,H630,H633,H636,H639,H642,H645,H648,H651,H654,H657,H660,H663,H666,H669,H672,H675,H678,H681,H684,H687,H690,H693,H696,H699,H702,H705,H708,H711,H714,H717,H720,H723,H726,H738,H741,H744,H747,H750,H753,H756,H759,H762,H765,H768,H771,H774,H777,H519,H564,H729,H732,H735,H495,H498,H501,H486,H489,H492)</f>
        <v>0</v>
      </c>
      <c r="I478" s="217">
        <f t="shared" si="208"/>
        <v>0</v>
      </c>
      <c r="J478" s="217">
        <f t="shared" si="208"/>
        <v>0</v>
      </c>
      <c r="K478" s="217">
        <f t="shared" si="208"/>
        <v>0</v>
      </c>
      <c r="L478" s="217">
        <f t="shared" si="208"/>
        <v>0</v>
      </c>
      <c r="M478" s="217">
        <f t="shared" si="208"/>
        <v>0</v>
      </c>
      <c r="N478" s="217">
        <f t="shared" si="208"/>
        <v>0</v>
      </c>
      <c r="O478" s="217">
        <f t="shared" si="208"/>
        <v>0</v>
      </c>
      <c r="P478" s="217">
        <f t="shared" si="208"/>
        <v>0</v>
      </c>
      <c r="Q478" s="217">
        <f t="shared" si="208"/>
        <v>0</v>
      </c>
      <c r="R478" s="217">
        <f t="shared" si="208"/>
        <v>0</v>
      </c>
      <c r="S478" s="217">
        <f t="shared" si="208"/>
        <v>0</v>
      </c>
      <c r="T478" s="217">
        <f t="shared" si="208"/>
        <v>0</v>
      </c>
      <c r="U478" s="217">
        <f t="shared" si="208"/>
        <v>0</v>
      </c>
      <c r="V478" s="217">
        <f t="shared" si="208"/>
        <v>0</v>
      </c>
      <c r="W478" s="217">
        <f t="shared" si="208"/>
        <v>0</v>
      </c>
      <c r="X478" s="217">
        <f t="shared" si="208"/>
        <v>0</v>
      </c>
      <c r="Y478" s="217">
        <f t="shared" si="208"/>
        <v>0</v>
      </c>
      <c r="Z478" s="217">
        <f t="shared" si="208"/>
        <v>0</v>
      </c>
      <c r="AA478" s="217">
        <f t="shared" si="208"/>
        <v>0</v>
      </c>
      <c r="AB478" s="217">
        <f t="shared" si="208"/>
        <v>0</v>
      </c>
      <c r="AC478" s="217">
        <f t="shared" si="208"/>
        <v>0</v>
      </c>
      <c r="AD478" s="217">
        <f t="shared" si="208"/>
        <v>0</v>
      </c>
      <c r="AE478" s="438">
        <f t="shared" si="208"/>
        <v>0</v>
      </c>
      <c r="AF478" s="407">
        <f t="shared" si="208"/>
        <v>0</v>
      </c>
    </row>
    <row r="479" spans="1:33" s="123" customFormat="1" ht="38.25" customHeight="1" x14ac:dyDescent="0.25">
      <c r="A479" s="503" t="s">
        <v>115</v>
      </c>
      <c r="B479" s="544" t="s">
        <v>40</v>
      </c>
      <c r="C479" s="545"/>
      <c r="D479" s="545"/>
      <c r="E479" s="545"/>
      <c r="F479" s="200" t="s">
        <v>392</v>
      </c>
      <c r="G479" s="366">
        <v>5653624587</v>
      </c>
      <c r="H479" s="360">
        <v>639523564</v>
      </c>
      <c r="I479" s="136">
        <v>584490462</v>
      </c>
      <c r="J479" s="136">
        <v>470108274</v>
      </c>
      <c r="K479" s="136">
        <v>313287105</v>
      </c>
      <c r="L479" s="136">
        <v>229640464</v>
      </c>
      <c r="M479" s="136">
        <v>58127915</v>
      </c>
      <c r="N479" s="136">
        <v>228704320</v>
      </c>
      <c r="O479" s="136">
        <v>147319992</v>
      </c>
      <c r="P479" s="136">
        <v>162352960</v>
      </c>
      <c r="Q479" s="136">
        <v>181000000</v>
      </c>
      <c r="R479" s="136">
        <v>150000000</v>
      </c>
      <c r="S479" s="136">
        <v>90000000</v>
      </c>
      <c r="T479" s="136">
        <v>90000000</v>
      </c>
      <c r="U479" s="136">
        <v>90000000</v>
      </c>
      <c r="V479" s="136">
        <v>90000000</v>
      </c>
      <c r="W479" s="136">
        <v>90000000</v>
      </c>
      <c r="X479" s="136">
        <v>90000000</v>
      </c>
      <c r="Y479" s="136">
        <v>90000000</v>
      </c>
      <c r="Z479" s="136">
        <v>90000000</v>
      </c>
      <c r="AA479" s="136">
        <v>90000000</v>
      </c>
      <c r="AB479" s="136">
        <v>90000000</v>
      </c>
      <c r="AC479" s="136">
        <v>90000000</v>
      </c>
      <c r="AD479" s="136">
        <v>170000000</v>
      </c>
      <c r="AE479" s="144">
        <v>150000000</v>
      </c>
      <c r="AF479" s="366">
        <v>1435106786</v>
      </c>
      <c r="AG479" s="133"/>
    </row>
    <row r="480" spans="1:33" s="123" customFormat="1" ht="38.25" customHeight="1" x14ac:dyDescent="0.25">
      <c r="A480" s="504"/>
      <c r="B480" s="546"/>
      <c r="C480" s="547"/>
      <c r="D480" s="547"/>
      <c r="E480" s="547"/>
      <c r="F480" s="201" t="s">
        <v>393</v>
      </c>
      <c r="G480" s="367">
        <f>G481-G479</f>
        <v>0</v>
      </c>
      <c r="H480" s="140">
        <f t="shared" ref="H480:AE480" si="209">H481-H479</f>
        <v>0</v>
      </c>
      <c r="I480" s="137">
        <f t="shared" si="209"/>
        <v>0</v>
      </c>
      <c r="J480" s="137">
        <f t="shared" si="209"/>
        <v>0</v>
      </c>
      <c r="K480" s="137">
        <f t="shared" si="209"/>
        <v>0</v>
      </c>
      <c r="L480" s="137">
        <f t="shared" si="209"/>
        <v>0</v>
      </c>
      <c r="M480" s="137">
        <f t="shared" si="209"/>
        <v>0</v>
      </c>
      <c r="N480" s="137">
        <f t="shared" si="209"/>
        <v>0</v>
      </c>
      <c r="O480" s="137">
        <f t="shared" si="209"/>
        <v>0</v>
      </c>
      <c r="P480" s="137">
        <f t="shared" si="209"/>
        <v>0</v>
      </c>
      <c r="Q480" s="137">
        <f t="shared" si="209"/>
        <v>0</v>
      </c>
      <c r="R480" s="137">
        <f t="shared" si="209"/>
        <v>0</v>
      </c>
      <c r="S480" s="137">
        <f t="shared" si="209"/>
        <v>0</v>
      </c>
      <c r="T480" s="137">
        <f t="shared" si="209"/>
        <v>0</v>
      </c>
      <c r="U480" s="137">
        <f t="shared" si="209"/>
        <v>0</v>
      </c>
      <c r="V480" s="137">
        <f t="shared" si="209"/>
        <v>0</v>
      </c>
      <c r="W480" s="137">
        <f t="shared" si="209"/>
        <v>0</v>
      </c>
      <c r="X480" s="137">
        <f t="shared" si="209"/>
        <v>0</v>
      </c>
      <c r="Y480" s="137">
        <f t="shared" si="209"/>
        <v>0</v>
      </c>
      <c r="Z480" s="137">
        <f t="shared" si="209"/>
        <v>0</v>
      </c>
      <c r="AA480" s="137">
        <f t="shared" si="209"/>
        <v>0</v>
      </c>
      <c r="AB480" s="137">
        <f t="shared" si="209"/>
        <v>0</v>
      </c>
      <c r="AC480" s="137">
        <f t="shared" si="209"/>
        <v>0</v>
      </c>
      <c r="AD480" s="145">
        <f t="shared" si="209"/>
        <v>0</v>
      </c>
      <c r="AE480" s="145">
        <f t="shared" si="209"/>
        <v>0</v>
      </c>
      <c r="AF480" s="367">
        <f>AF481-AF479</f>
        <v>0</v>
      </c>
      <c r="AG480" s="133"/>
    </row>
    <row r="481" spans="1:33" s="22" customFormat="1" ht="38.25" customHeight="1" x14ac:dyDescent="0.25">
      <c r="A481" s="505"/>
      <c r="B481" s="548"/>
      <c r="C481" s="549"/>
      <c r="D481" s="549"/>
      <c r="E481" s="549"/>
      <c r="F481" s="199" t="s">
        <v>394</v>
      </c>
      <c r="G481" s="368">
        <f>'Załącznik Nr 2 - tekst jednolit'!F216</f>
        <v>5653624587</v>
      </c>
      <c r="H481" s="141">
        <f>'Załącznik Nr 2 - tekst jednolit'!G216</f>
        <v>639523564</v>
      </c>
      <c r="I481" s="141">
        <f>'Załącznik Nr 2 - tekst jednolit'!H216</f>
        <v>584490462</v>
      </c>
      <c r="J481" s="141">
        <f>'Załącznik Nr 2 - tekst jednolit'!I216</f>
        <v>470108274</v>
      </c>
      <c r="K481" s="141">
        <f>'Załącznik Nr 2 - tekst jednolit'!J216</f>
        <v>313287105</v>
      </c>
      <c r="L481" s="141">
        <f>'Załącznik Nr 2 - tekst jednolit'!K216</f>
        <v>229640464</v>
      </c>
      <c r="M481" s="141">
        <f>'Załącznik Nr 2 - tekst jednolit'!L216</f>
        <v>58127915</v>
      </c>
      <c r="N481" s="141">
        <f>'Załącznik Nr 2 - tekst jednolit'!M216</f>
        <v>228704320</v>
      </c>
      <c r="O481" s="141">
        <f>'Załącznik Nr 2 - tekst jednolit'!N216</f>
        <v>147319992</v>
      </c>
      <c r="P481" s="141">
        <f>'Załącznik Nr 2 - tekst jednolit'!O216</f>
        <v>162352960</v>
      </c>
      <c r="Q481" s="141">
        <f>'Załącznik Nr 2 - tekst jednolit'!P216</f>
        <v>181000000</v>
      </c>
      <c r="R481" s="141">
        <f>'Załącznik Nr 2 - tekst jednolit'!Q216</f>
        <v>150000000</v>
      </c>
      <c r="S481" s="141">
        <f>'Załącznik Nr 2 - tekst jednolit'!R216</f>
        <v>90000000</v>
      </c>
      <c r="T481" s="141">
        <f>'Załącznik Nr 2 - tekst jednolit'!S216</f>
        <v>90000000</v>
      </c>
      <c r="U481" s="141">
        <f>'Załącznik Nr 2 - tekst jednolit'!T216</f>
        <v>90000000</v>
      </c>
      <c r="V481" s="141">
        <f>'Załącznik Nr 2 - tekst jednolit'!U216</f>
        <v>90000000</v>
      </c>
      <c r="W481" s="141">
        <f>'Załącznik Nr 2 - tekst jednolit'!V216</f>
        <v>90000000</v>
      </c>
      <c r="X481" s="141">
        <f>'Załącznik Nr 2 - tekst jednolit'!W216</f>
        <v>90000000</v>
      </c>
      <c r="Y481" s="141">
        <f>'Załącznik Nr 2 - tekst jednolit'!X216</f>
        <v>90000000</v>
      </c>
      <c r="Z481" s="141">
        <f>'Załącznik Nr 2 - tekst jednolit'!Y216</f>
        <v>90000000</v>
      </c>
      <c r="AA481" s="141">
        <f>'Załącznik Nr 2 - tekst jednolit'!Z216</f>
        <v>90000000</v>
      </c>
      <c r="AB481" s="141">
        <f>'Załącznik Nr 2 - tekst jednolit'!AA216</f>
        <v>90000000</v>
      </c>
      <c r="AC481" s="141">
        <f>'Załącznik Nr 2 - tekst jednolit'!AB216</f>
        <v>90000000</v>
      </c>
      <c r="AD481" s="141">
        <f>'Załącznik Nr 2 - tekst jednolit'!AC216</f>
        <v>170000000</v>
      </c>
      <c r="AE481" s="243">
        <f>'Załącznik Nr 2 - tekst jednolit'!AD216</f>
        <v>150000000</v>
      </c>
      <c r="AF481" s="368">
        <f>'Załącznik Nr 2 - tekst jednolit'!AE216</f>
        <v>1435106786</v>
      </c>
      <c r="AG481" s="21"/>
    </row>
    <row r="482" spans="1:33" s="128" customFormat="1" ht="43.5" customHeight="1" x14ac:dyDescent="0.3">
      <c r="A482" s="440"/>
      <c r="B482" s="451"/>
      <c r="C482" s="471"/>
      <c r="D482" s="486"/>
      <c r="E482" s="477"/>
      <c r="F482" s="200" t="s">
        <v>392</v>
      </c>
      <c r="G482" s="70"/>
      <c r="H482" s="72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281"/>
      <c r="AF482" s="70"/>
    </row>
    <row r="483" spans="1:33" s="128" customFormat="1" ht="43.5" customHeight="1" x14ac:dyDescent="0.3">
      <c r="A483" s="441"/>
      <c r="B483" s="449"/>
      <c r="C483" s="444"/>
      <c r="D483" s="487"/>
      <c r="E483" s="478"/>
      <c r="F483" s="201" t="s">
        <v>393</v>
      </c>
      <c r="G483" s="367">
        <f>G484-G482</f>
        <v>0</v>
      </c>
      <c r="H483" s="140">
        <f t="shared" ref="H483:AF483" si="210">H484-H482</f>
        <v>0</v>
      </c>
      <c r="I483" s="137">
        <f t="shared" si="210"/>
        <v>0</v>
      </c>
      <c r="J483" s="137">
        <f t="shared" si="210"/>
        <v>0</v>
      </c>
      <c r="K483" s="137">
        <f t="shared" si="210"/>
        <v>0</v>
      </c>
      <c r="L483" s="137">
        <f t="shared" si="210"/>
        <v>0</v>
      </c>
      <c r="M483" s="137">
        <f t="shared" si="210"/>
        <v>0</v>
      </c>
      <c r="N483" s="137">
        <f t="shared" si="210"/>
        <v>0</v>
      </c>
      <c r="O483" s="137">
        <f t="shared" si="210"/>
        <v>0</v>
      </c>
      <c r="P483" s="137">
        <f t="shared" si="210"/>
        <v>0</v>
      </c>
      <c r="Q483" s="137">
        <f t="shared" si="210"/>
        <v>0</v>
      </c>
      <c r="R483" s="137">
        <f t="shared" si="210"/>
        <v>0</v>
      </c>
      <c r="S483" s="137">
        <f t="shared" si="210"/>
        <v>0</v>
      </c>
      <c r="T483" s="137">
        <f t="shared" si="210"/>
        <v>0</v>
      </c>
      <c r="U483" s="137">
        <f t="shared" si="210"/>
        <v>0</v>
      </c>
      <c r="V483" s="137">
        <f t="shared" si="210"/>
        <v>0</v>
      </c>
      <c r="W483" s="137">
        <f t="shared" si="210"/>
        <v>0</v>
      </c>
      <c r="X483" s="137">
        <f t="shared" si="210"/>
        <v>0</v>
      </c>
      <c r="Y483" s="137">
        <f t="shared" si="210"/>
        <v>0</v>
      </c>
      <c r="Z483" s="137">
        <f t="shared" si="210"/>
        <v>0</v>
      </c>
      <c r="AA483" s="137">
        <f t="shared" si="210"/>
        <v>0</v>
      </c>
      <c r="AB483" s="137">
        <f t="shared" si="210"/>
        <v>0</v>
      </c>
      <c r="AC483" s="137">
        <f t="shared" si="210"/>
        <v>0</v>
      </c>
      <c r="AD483" s="137">
        <f t="shared" si="210"/>
        <v>0</v>
      </c>
      <c r="AE483" s="145">
        <f t="shared" si="210"/>
        <v>0</v>
      </c>
      <c r="AF483" s="367">
        <f t="shared" si="210"/>
        <v>0</v>
      </c>
    </row>
    <row r="484" spans="1:33" s="128" customFormat="1" ht="43.5" customHeight="1" x14ac:dyDescent="0.3">
      <c r="A484" s="442"/>
      <c r="B484" s="450"/>
      <c r="C484" s="445"/>
      <c r="D484" s="488"/>
      <c r="E484" s="479"/>
      <c r="F484" s="199" t="s">
        <v>394</v>
      </c>
      <c r="G484" s="371"/>
      <c r="H484" s="142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  <c r="AC484" s="138"/>
      <c r="AD484" s="138"/>
      <c r="AE484" s="244"/>
      <c r="AF484" s="371"/>
    </row>
    <row r="485" spans="1:33" s="128" customFormat="1" ht="39" customHeight="1" x14ac:dyDescent="0.3">
      <c r="A485" s="440"/>
      <c r="B485" s="451"/>
      <c r="C485" s="471"/>
      <c r="D485" s="486"/>
      <c r="E485" s="477"/>
      <c r="F485" s="200" t="s">
        <v>392</v>
      </c>
      <c r="G485" s="70"/>
      <c r="H485" s="72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281"/>
      <c r="AF485" s="70"/>
    </row>
    <row r="486" spans="1:33" s="128" customFormat="1" ht="39" customHeight="1" x14ac:dyDescent="0.3">
      <c r="A486" s="441"/>
      <c r="B486" s="449"/>
      <c r="C486" s="444"/>
      <c r="D486" s="487"/>
      <c r="E486" s="478"/>
      <c r="F486" s="201" t="s">
        <v>393</v>
      </c>
      <c r="G486" s="367">
        <f t="shared" ref="G486:AF486" si="211">G487-G485</f>
        <v>0</v>
      </c>
      <c r="H486" s="140">
        <f t="shared" si="211"/>
        <v>0</v>
      </c>
      <c r="I486" s="140">
        <f t="shared" si="211"/>
        <v>0</v>
      </c>
      <c r="J486" s="140">
        <f t="shared" si="211"/>
        <v>0</v>
      </c>
      <c r="K486" s="140">
        <f t="shared" si="211"/>
        <v>0</v>
      </c>
      <c r="L486" s="140">
        <f t="shared" si="211"/>
        <v>0</v>
      </c>
      <c r="M486" s="140">
        <f t="shared" si="211"/>
        <v>0</v>
      </c>
      <c r="N486" s="140">
        <f t="shared" si="211"/>
        <v>0</v>
      </c>
      <c r="O486" s="140">
        <f t="shared" si="211"/>
        <v>0</v>
      </c>
      <c r="P486" s="140">
        <f t="shared" si="211"/>
        <v>0</v>
      </c>
      <c r="Q486" s="140">
        <f t="shared" si="211"/>
        <v>0</v>
      </c>
      <c r="R486" s="140">
        <f t="shared" si="211"/>
        <v>0</v>
      </c>
      <c r="S486" s="140">
        <f t="shared" si="211"/>
        <v>0</v>
      </c>
      <c r="T486" s="140">
        <f t="shared" si="211"/>
        <v>0</v>
      </c>
      <c r="U486" s="140">
        <f t="shared" si="211"/>
        <v>0</v>
      </c>
      <c r="V486" s="140">
        <f t="shared" si="211"/>
        <v>0</v>
      </c>
      <c r="W486" s="140">
        <f t="shared" si="211"/>
        <v>0</v>
      </c>
      <c r="X486" s="140">
        <f t="shared" si="211"/>
        <v>0</v>
      </c>
      <c r="Y486" s="140">
        <f t="shared" si="211"/>
        <v>0</v>
      </c>
      <c r="Z486" s="140">
        <f t="shared" si="211"/>
        <v>0</v>
      </c>
      <c r="AA486" s="140">
        <f t="shared" si="211"/>
        <v>0</v>
      </c>
      <c r="AB486" s="140">
        <f t="shared" si="211"/>
        <v>0</v>
      </c>
      <c r="AC486" s="140">
        <f t="shared" si="211"/>
        <v>0</v>
      </c>
      <c r="AD486" s="137">
        <f t="shared" si="211"/>
        <v>0</v>
      </c>
      <c r="AE486" s="145">
        <f t="shared" si="211"/>
        <v>0</v>
      </c>
      <c r="AF486" s="367">
        <f t="shared" si="211"/>
        <v>0</v>
      </c>
    </row>
    <row r="487" spans="1:33" s="128" customFormat="1" ht="39" customHeight="1" x14ac:dyDescent="0.3">
      <c r="A487" s="442"/>
      <c r="B487" s="450"/>
      <c r="C487" s="445"/>
      <c r="D487" s="488"/>
      <c r="E487" s="479"/>
      <c r="F487" s="204" t="s">
        <v>394</v>
      </c>
      <c r="G487" s="373"/>
      <c r="H487" s="134"/>
      <c r="I487" s="207"/>
      <c r="J487" s="207"/>
      <c r="K487" s="207"/>
      <c r="L487" s="207"/>
      <c r="M487" s="207"/>
      <c r="N487" s="207"/>
      <c r="O487" s="207"/>
      <c r="P487" s="207"/>
      <c r="Q487" s="207"/>
      <c r="R487" s="207"/>
      <c r="S487" s="207"/>
      <c r="T487" s="207"/>
      <c r="U487" s="207"/>
      <c r="V487" s="207"/>
      <c r="W487" s="207"/>
      <c r="X487" s="207"/>
      <c r="Y487" s="207"/>
      <c r="Z487" s="207"/>
      <c r="AA487" s="207"/>
      <c r="AB487" s="207"/>
      <c r="AC487" s="207"/>
      <c r="AD487" s="207"/>
      <c r="AE487" s="248"/>
      <c r="AF487" s="373"/>
    </row>
    <row r="488" spans="1:33" s="128" customFormat="1" ht="39" customHeight="1" x14ac:dyDescent="0.3">
      <c r="A488" s="440"/>
      <c r="B488" s="451"/>
      <c r="C488" s="471"/>
      <c r="D488" s="486"/>
      <c r="E488" s="477"/>
      <c r="F488" s="200" t="s">
        <v>392</v>
      </c>
      <c r="G488" s="70"/>
      <c r="H488" s="72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281"/>
      <c r="AF488" s="70"/>
    </row>
    <row r="489" spans="1:33" s="128" customFormat="1" ht="39" customHeight="1" x14ac:dyDescent="0.3">
      <c r="A489" s="441"/>
      <c r="B489" s="449"/>
      <c r="C489" s="444"/>
      <c r="D489" s="487"/>
      <c r="E489" s="478"/>
      <c r="F489" s="201" t="s">
        <v>393</v>
      </c>
      <c r="G489" s="367">
        <f t="shared" ref="G489:AF489" si="212">G490-G488</f>
        <v>0</v>
      </c>
      <c r="H489" s="140">
        <f t="shared" si="212"/>
        <v>0</v>
      </c>
      <c r="I489" s="140">
        <f t="shared" si="212"/>
        <v>0</v>
      </c>
      <c r="J489" s="140">
        <f t="shared" si="212"/>
        <v>0</v>
      </c>
      <c r="K489" s="140">
        <f t="shared" si="212"/>
        <v>0</v>
      </c>
      <c r="L489" s="140">
        <f t="shared" si="212"/>
        <v>0</v>
      </c>
      <c r="M489" s="140">
        <f t="shared" si="212"/>
        <v>0</v>
      </c>
      <c r="N489" s="140">
        <f t="shared" si="212"/>
        <v>0</v>
      </c>
      <c r="O489" s="140">
        <f t="shared" si="212"/>
        <v>0</v>
      </c>
      <c r="P489" s="140">
        <f t="shared" si="212"/>
        <v>0</v>
      </c>
      <c r="Q489" s="140">
        <f t="shared" si="212"/>
        <v>0</v>
      </c>
      <c r="R489" s="140">
        <f t="shared" si="212"/>
        <v>0</v>
      </c>
      <c r="S489" s="140">
        <f t="shared" si="212"/>
        <v>0</v>
      </c>
      <c r="T489" s="140">
        <f t="shared" si="212"/>
        <v>0</v>
      </c>
      <c r="U489" s="140">
        <f t="shared" si="212"/>
        <v>0</v>
      </c>
      <c r="V489" s="140">
        <f t="shared" si="212"/>
        <v>0</v>
      </c>
      <c r="W489" s="140">
        <f t="shared" si="212"/>
        <v>0</v>
      </c>
      <c r="X489" s="140">
        <f t="shared" si="212"/>
        <v>0</v>
      </c>
      <c r="Y489" s="140">
        <f t="shared" si="212"/>
        <v>0</v>
      </c>
      <c r="Z489" s="140">
        <f t="shared" si="212"/>
        <v>0</v>
      </c>
      <c r="AA489" s="140">
        <f t="shared" si="212"/>
        <v>0</v>
      </c>
      <c r="AB489" s="140">
        <f t="shared" si="212"/>
        <v>0</v>
      </c>
      <c r="AC489" s="140">
        <f t="shared" si="212"/>
        <v>0</v>
      </c>
      <c r="AD489" s="137">
        <f t="shared" si="212"/>
        <v>0</v>
      </c>
      <c r="AE489" s="145">
        <f t="shared" si="212"/>
        <v>0</v>
      </c>
      <c r="AF489" s="367">
        <f t="shared" si="212"/>
        <v>0</v>
      </c>
    </row>
    <row r="490" spans="1:33" s="128" customFormat="1" ht="39" customHeight="1" x14ac:dyDescent="0.3">
      <c r="A490" s="442"/>
      <c r="B490" s="450"/>
      <c r="C490" s="445"/>
      <c r="D490" s="488"/>
      <c r="E490" s="479"/>
      <c r="F490" s="204" t="s">
        <v>394</v>
      </c>
      <c r="G490" s="373"/>
      <c r="H490" s="134"/>
      <c r="I490" s="207"/>
      <c r="J490" s="207"/>
      <c r="K490" s="207"/>
      <c r="L490" s="207"/>
      <c r="M490" s="207"/>
      <c r="N490" s="207"/>
      <c r="O490" s="207"/>
      <c r="P490" s="207"/>
      <c r="Q490" s="207"/>
      <c r="R490" s="207"/>
      <c r="S490" s="207"/>
      <c r="T490" s="207"/>
      <c r="U490" s="207"/>
      <c r="V490" s="207"/>
      <c r="W490" s="207"/>
      <c r="X490" s="207"/>
      <c r="Y490" s="207"/>
      <c r="Z490" s="207"/>
      <c r="AA490" s="207"/>
      <c r="AB490" s="207"/>
      <c r="AC490" s="207"/>
      <c r="AD490" s="207"/>
      <c r="AE490" s="248"/>
      <c r="AF490" s="373"/>
    </row>
    <row r="491" spans="1:33" s="128" customFormat="1" ht="39" customHeight="1" x14ac:dyDescent="0.3">
      <c r="A491" s="440"/>
      <c r="B491" s="451"/>
      <c r="C491" s="471"/>
      <c r="D491" s="486"/>
      <c r="E491" s="477"/>
      <c r="F491" s="200" t="s">
        <v>392</v>
      </c>
      <c r="G491" s="70"/>
      <c r="H491" s="72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281"/>
      <c r="AF491" s="70"/>
    </row>
    <row r="492" spans="1:33" s="128" customFormat="1" ht="39" customHeight="1" x14ac:dyDescent="0.3">
      <c r="A492" s="441"/>
      <c r="B492" s="449"/>
      <c r="C492" s="444"/>
      <c r="D492" s="487"/>
      <c r="E492" s="478"/>
      <c r="F492" s="201" t="s">
        <v>393</v>
      </c>
      <c r="G492" s="367">
        <f t="shared" ref="G492:AF492" si="213">G493-G491</f>
        <v>0</v>
      </c>
      <c r="H492" s="140">
        <f t="shared" si="213"/>
        <v>0</v>
      </c>
      <c r="I492" s="140">
        <f t="shared" si="213"/>
        <v>0</v>
      </c>
      <c r="J492" s="140">
        <f t="shared" si="213"/>
        <v>0</v>
      </c>
      <c r="K492" s="140">
        <f t="shared" si="213"/>
        <v>0</v>
      </c>
      <c r="L492" s="140">
        <f t="shared" si="213"/>
        <v>0</v>
      </c>
      <c r="M492" s="140">
        <f t="shared" si="213"/>
        <v>0</v>
      </c>
      <c r="N492" s="140">
        <f t="shared" si="213"/>
        <v>0</v>
      </c>
      <c r="O492" s="140">
        <f t="shared" si="213"/>
        <v>0</v>
      </c>
      <c r="P492" s="140">
        <f t="shared" si="213"/>
        <v>0</v>
      </c>
      <c r="Q492" s="140">
        <f t="shared" si="213"/>
        <v>0</v>
      </c>
      <c r="R492" s="140">
        <f t="shared" si="213"/>
        <v>0</v>
      </c>
      <c r="S492" s="140">
        <f t="shared" si="213"/>
        <v>0</v>
      </c>
      <c r="T492" s="140">
        <f t="shared" si="213"/>
        <v>0</v>
      </c>
      <c r="U492" s="140">
        <f t="shared" si="213"/>
        <v>0</v>
      </c>
      <c r="V492" s="140">
        <f t="shared" si="213"/>
        <v>0</v>
      </c>
      <c r="W492" s="140">
        <f t="shared" si="213"/>
        <v>0</v>
      </c>
      <c r="X492" s="140">
        <f t="shared" si="213"/>
        <v>0</v>
      </c>
      <c r="Y492" s="140">
        <f t="shared" si="213"/>
        <v>0</v>
      </c>
      <c r="Z492" s="140">
        <f t="shared" si="213"/>
        <v>0</v>
      </c>
      <c r="AA492" s="140">
        <f t="shared" si="213"/>
        <v>0</v>
      </c>
      <c r="AB492" s="140">
        <f t="shared" si="213"/>
        <v>0</v>
      </c>
      <c r="AC492" s="140">
        <f t="shared" si="213"/>
        <v>0</v>
      </c>
      <c r="AD492" s="137">
        <f t="shared" si="213"/>
        <v>0</v>
      </c>
      <c r="AE492" s="145">
        <f t="shared" si="213"/>
        <v>0</v>
      </c>
      <c r="AF492" s="367">
        <f t="shared" si="213"/>
        <v>0</v>
      </c>
    </row>
    <row r="493" spans="1:33" s="128" customFormat="1" ht="39" customHeight="1" x14ac:dyDescent="0.3">
      <c r="A493" s="442"/>
      <c r="B493" s="450"/>
      <c r="C493" s="445"/>
      <c r="D493" s="488"/>
      <c r="E493" s="479"/>
      <c r="F493" s="204" t="s">
        <v>394</v>
      </c>
      <c r="G493" s="373"/>
      <c r="H493" s="134"/>
      <c r="I493" s="207"/>
      <c r="J493" s="207"/>
      <c r="K493" s="207"/>
      <c r="L493" s="207"/>
      <c r="M493" s="207"/>
      <c r="N493" s="207"/>
      <c r="O493" s="207"/>
      <c r="P493" s="207"/>
      <c r="Q493" s="207"/>
      <c r="R493" s="207"/>
      <c r="S493" s="207"/>
      <c r="T493" s="207"/>
      <c r="U493" s="207"/>
      <c r="V493" s="207"/>
      <c r="W493" s="207"/>
      <c r="X493" s="207"/>
      <c r="Y493" s="207"/>
      <c r="Z493" s="207"/>
      <c r="AA493" s="207"/>
      <c r="AB493" s="207"/>
      <c r="AC493" s="207"/>
      <c r="AD493" s="207"/>
      <c r="AE493" s="248"/>
      <c r="AF493" s="373"/>
    </row>
    <row r="494" spans="1:33" s="128" customFormat="1" ht="39" customHeight="1" x14ac:dyDescent="0.3">
      <c r="A494" s="440"/>
      <c r="B494" s="451"/>
      <c r="C494" s="471"/>
      <c r="D494" s="486"/>
      <c r="E494" s="477"/>
      <c r="F494" s="200" t="s">
        <v>392</v>
      </c>
      <c r="G494" s="70"/>
      <c r="H494" s="72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281"/>
      <c r="AF494" s="70"/>
    </row>
    <row r="495" spans="1:33" s="128" customFormat="1" ht="39" customHeight="1" x14ac:dyDescent="0.3">
      <c r="A495" s="441"/>
      <c r="B495" s="449"/>
      <c r="C495" s="444"/>
      <c r="D495" s="487"/>
      <c r="E495" s="478"/>
      <c r="F495" s="201" t="s">
        <v>393</v>
      </c>
      <c r="G495" s="367">
        <f t="shared" ref="G495:AF495" si="214">G496-G494</f>
        <v>0</v>
      </c>
      <c r="H495" s="140">
        <f t="shared" si="214"/>
        <v>0</v>
      </c>
      <c r="I495" s="140">
        <f t="shared" si="214"/>
        <v>0</v>
      </c>
      <c r="J495" s="140">
        <f t="shared" si="214"/>
        <v>0</v>
      </c>
      <c r="K495" s="140">
        <f t="shared" si="214"/>
        <v>0</v>
      </c>
      <c r="L495" s="140">
        <f t="shared" si="214"/>
        <v>0</v>
      </c>
      <c r="M495" s="140">
        <f t="shared" si="214"/>
        <v>0</v>
      </c>
      <c r="N495" s="140">
        <f t="shared" si="214"/>
        <v>0</v>
      </c>
      <c r="O495" s="140">
        <f t="shared" si="214"/>
        <v>0</v>
      </c>
      <c r="P495" s="140">
        <f t="shared" si="214"/>
        <v>0</v>
      </c>
      <c r="Q495" s="140">
        <f t="shared" si="214"/>
        <v>0</v>
      </c>
      <c r="R495" s="140">
        <f t="shared" si="214"/>
        <v>0</v>
      </c>
      <c r="S495" s="140">
        <f t="shared" si="214"/>
        <v>0</v>
      </c>
      <c r="T495" s="140">
        <f t="shared" si="214"/>
        <v>0</v>
      </c>
      <c r="U495" s="140">
        <f t="shared" si="214"/>
        <v>0</v>
      </c>
      <c r="V495" s="140">
        <f t="shared" si="214"/>
        <v>0</v>
      </c>
      <c r="W495" s="140">
        <f t="shared" si="214"/>
        <v>0</v>
      </c>
      <c r="X495" s="140">
        <f t="shared" si="214"/>
        <v>0</v>
      </c>
      <c r="Y495" s="140">
        <f t="shared" si="214"/>
        <v>0</v>
      </c>
      <c r="Z495" s="140">
        <f t="shared" si="214"/>
        <v>0</v>
      </c>
      <c r="AA495" s="140">
        <f t="shared" si="214"/>
        <v>0</v>
      </c>
      <c r="AB495" s="140">
        <f t="shared" si="214"/>
        <v>0</v>
      </c>
      <c r="AC495" s="140">
        <f t="shared" si="214"/>
        <v>0</v>
      </c>
      <c r="AD495" s="137">
        <f t="shared" si="214"/>
        <v>0</v>
      </c>
      <c r="AE495" s="145">
        <f t="shared" si="214"/>
        <v>0</v>
      </c>
      <c r="AF495" s="367">
        <f t="shared" si="214"/>
        <v>0</v>
      </c>
    </row>
    <row r="496" spans="1:33" s="128" customFormat="1" ht="39" customHeight="1" x14ac:dyDescent="0.3">
      <c r="A496" s="442"/>
      <c r="B496" s="450"/>
      <c r="C496" s="445"/>
      <c r="D496" s="488"/>
      <c r="E496" s="479"/>
      <c r="F496" s="204" t="s">
        <v>394</v>
      </c>
      <c r="G496" s="373"/>
      <c r="H496" s="134"/>
      <c r="I496" s="207"/>
      <c r="J496" s="207"/>
      <c r="K496" s="207"/>
      <c r="L496" s="207"/>
      <c r="M496" s="207"/>
      <c r="N496" s="207"/>
      <c r="O496" s="207"/>
      <c r="P496" s="207"/>
      <c r="Q496" s="207"/>
      <c r="R496" s="207"/>
      <c r="S496" s="207"/>
      <c r="T496" s="207"/>
      <c r="U496" s="207"/>
      <c r="V496" s="207"/>
      <c r="W496" s="207"/>
      <c r="X496" s="207"/>
      <c r="Y496" s="207"/>
      <c r="Z496" s="207"/>
      <c r="AA496" s="207"/>
      <c r="AB496" s="207"/>
      <c r="AC496" s="207"/>
      <c r="AD496" s="207"/>
      <c r="AE496" s="248"/>
      <c r="AF496" s="373"/>
    </row>
    <row r="497" spans="1:32" s="128" customFormat="1" ht="39" customHeight="1" x14ac:dyDescent="0.3">
      <c r="A497" s="440"/>
      <c r="B497" s="451"/>
      <c r="C497" s="471"/>
      <c r="D497" s="486"/>
      <c r="E497" s="477"/>
      <c r="F497" s="200" t="s">
        <v>392</v>
      </c>
      <c r="G497" s="70"/>
      <c r="H497" s="72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281"/>
      <c r="AF497" s="70"/>
    </row>
    <row r="498" spans="1:32" s="128" customFormat="1" ht="39" customHeight="1" x14ac:dyDescent="0.3">
      <c r="A498" s="441"/>
      <c r="B498" s="449"/>
      <c r="C498" s="444"/>
      <c r="D498" s="487"/>
      <c r="E498" s="478"/>
      <c r="F498" s="201" t="s">
        <v>393</v>
      </c>
      <c r="G498" s="367">
        <f t="shared" ref="G498:AF498" si="215">G499-G497</f>
        <v>0</v>
      </c>
      <c r="H498" s="140">
        <f t="shared" si="215"/>
        <v>0</v>
      </c>
      <c r="I498" s="140">
        <f t="shared" si="215"/>
        <v>0</v>
      </c>
      <c r="J498" s="140">
        <f t="shared" si="215"/>
        <v>0</v>
      </c>
      <c r="K498" s="140">
        <f t="shared" si="215"/>
        <v>0</v>
      </c>
      <c r="L498" s="140">
        <f t="shared" si="215"/>
        <v>0</v>
      </c>
      <c r="M498" s="140">
        <f t="shared" si="215"/>
        <v>0</v>
      </c>
      <c r="N498" s="140">
        <f t="shared" si="215"/>
        <v>0</v>
      </c>
      <c r="O498" s="140">
        <f t="shared" si="215"/>
        <v>0</v>
      </c>
      <c r="P498" s="140">
        <f t="shared" si="215"/>
        <v>0</v>
      </c>
      <c r="Q498" s="140">
        <f t="shared" si="215"/>
        <v>0</v>
      </c>
      <c r="R498" s="140">
        <f t="shared" si="215"/>
        <v>0</v>
      </c>
      <c r="S498" s="140">
        <f t="shared" si="215"/>
        <v>0</v>
      </c>
      <c r="T498" s="140">
        <f t="shared" si="215"/>
        <v>0</v>
      </c>
      <c r="U498" s="140">
        <f t="shared" si="215"/>
        <v>0</v>
      </c>
      <c r="V498" s="140">
        <f t="shared" si="215"/>
        <v>0</v>
      </c>
      <c r="W498" s="140">
        <f t="shared" si="215"/>
        <v>0</v>
      </c>
      <c r="X498" s="140">
        <f t="shared" si="215"/>
        <v>0</v>
      </c>
      <c r="Y498" s="140">
        <f t="shared" si="215"/>
        <v>0</v>
      </c>
      <c r="Z498" s="140">
        <f t="shared" si="215"/>
        <v>0</v>
      </c>
      <c r="AA498" s="140">
        <f t="shared" si="215"/>
        <v>0</v>
      </c>
      <c r="AB498" s="140">
        <f t="shared" si="215"/>
        <v>0</v>
      </c>
      <c r="AC498" s="140">
        <f t="shared" si="215"/>
        <v>0</v>
      </c>
      <c r="AD498" s="137">
        <f t="shared" si="215"/>
        <v>0</v>
      </c>
      <c r="AE498" s="145">
        <f t="shared" si="215"/>
        <v>0</v>
      </c>
      <c r="AF498" s="367">
        <f t="shared" si="215"/>
        <v>0</v>
      </c>
    </row>
    <row r="499" spans="1:32" s="128" customFormat="1" ht="39" customHeight="1" x14ac:dyDescent="0.3">
      <c r="A499" s="442"/>
      <c r="B499" s="450"/>
      <c r="C499" s="445"/>
      <c r="D499" s="488"/>
      <c r="E499" s="479"/>
      <c r="F499" s="204" t="s">
        <v>394</v>
      </c>
      <c r="G499" s="373"/>
      <c r="H499" s="134"/>
      <c r="I499" s="207"/>
      <c r="J499" s="207"/>
      <c r="K499" s="207"/>
      <c r="L499" s="207"/>
      <c r="M499" s="207"/>
      <c r="N499" s="207"/>
      <c r="O499" s="207"/>
      <c r="P499" s="207"/>
      <c r="Q499" s="207"/>
      <c r="R499" s="207"/>
      <c r="S499" s="207"/>
      <c r="T499" s="207"/>
      <c r="U499" s="207"/>
      <c r="V499" s="207"/>
      <c r="W499" s="207"/>
      <c r="X499" s="207"/>
      <c r="Y499" s="207"/>
      <c r="Z499" s="207"/>
      <c r="AA499" s="207"/>
      <c r="AB499" s="207"/>
      <c r="AC499" s="207"/>
      <c r="AD499" s="207"/>
      <c r="AE499" s="248"/>
      <c r="AF499" s="373"/>
    </row>
    <row r="500" spans="1:32" s="128" customFormat="1" ht="39" customHeight="1" x14ac:dyDescent="0.3">
      <c r="A500" s="440"/>
      <c r="B500" s="451"/>
      <c r="C500" s="471"/>
      <c r="D500" s="486"/>
      <c r="E500" s="477"/>
      <c r="F500" s="200" t="s">
        <v>392</v>
      </c>
      <c r="G500" s="70"/>
      <c r="H500" s="72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281"/>
      <c r="AF500" s="70"/>
    </row>
    <row r="501" spans="1:32" s="128" customFormat="1" ht="39" customHeight="1" x14ac:dyDescent="0.3">
      <c r="A501" s="441"/>
      <c r="B501" s="449"/>
      <c r="C501" s="444"/>
      <c r="D501" s="487"/>
      <c r="E501" s="478"/>
      <c r="F501" s="201" t="s">
        <v>393</v>
      </c>
      <c r="G501" s="367">
        <f t="shared" ref="G501:AF501" si="216">G502-G500</f>
        <v>0</v>
      </c>
      <c r="H501" s="140">
        <f t="shared" si="216"/>
        <v>0</v>
      </c>
      <c r="I501" s="140">
        <f t="shared" si="216"/>
        <v>0</v>
      </c>
      <c r="J501" s="140">
        <f t="shared" si="216"/>
        <v>0</v>
      </c>
      <c r="K501" s="140">
        <f t="shared" si="216"/>
        <v>0</v>
      </c>
      <c r="L501" s="140">
        <f t="shared" si="216"/>
        <v>0</v>
      </c>
      <c r="M501" s="140">
        <f t="shared" si="216"/>
        <v>0</v>
      </c>
      <c r="N501" s="140">
        <f t="shared" si="216"/>
        <v>0</v>
      </c>
      <c r="O501" s="140">
        <f t="shared" si="216"/>
        <v>0</v>
      </c>
      <c r="P501" s="140">
        <f t="shared" si="216"/>
        <v>0</v>
      </c>
      <c r="Q501" s="140">
        <f t="shared" si="216"/>
        <v>0</v>
      </c>
      <c r="R501" s="140">
        <f t="shared" si="216"/>
        <v>0</v>
      </c>
      <c r="S501" s="140">
        <f t="shared" si="216"/>
        <v>0</v>
      </c>
      <c r="T501" s="140">
        <f t="shared" si="216"/>
        <v>0</v>
      </c>
      <c r="U501" s="140">
        <f t="shared" si="216"/>
        <v>0</v>
      </c>
      <c r="V501" s="140">
        <f t="shared" si="216"/>
        <v>0</v>
      </c>
      <c r="W501" s="140">
        <f t="shared" si="216"/>
        <v>0</v>
      </c>
      <c r="X501" s="140">
        <f t="shared" si="216"/>
        <v>0</v>
      </c>
      <c r="Y501" s="140">
        <f t="shared" si="216"/>
        <v>0</v>
      </c>
      <c r="Z501" s="140">
        <f t="shared" si="216"/>
        <v>0</v>
      </c>
      <c r="AA501" s="140">
        <f t="shared" si="216"/>
        <v>0</v>
      </c>
      <c r="AB501" s="140">
        <f t="shared" si="216"/>
        <v>0</v>
      </c>
      <c r="AC501" s="140">
        <f t="shared" si="216"/>
        <v>0</v>
      </c>
      <c r="AD501" s="137">
        <f t="shared" si="216"/>
        <v>0</v>
      </c>
      <c r="AE501" s="145">
        <f t="shared" si="216"/>
        <v>0</v>
      </c>
      <c r="AF501" s="367">
        <f t="shared" si="216"/>
        <v>0</v>
      </c>
    </row>
    <row r="502" spans="1:32" s="128" customFormat="1" ht="39" customHeight="1" x14ac:dyDescent="0.3">
      <c r="A502" s="442"/>
      <c r="B502" s="450"/>
      <c r="C502" s="445"/>
      <c r="D502" s="488"/>
      <c r="E502" s="479"/>
      <c r="F502" s="204" t="s">
        <v>394</v>
      </c>
      <c r="G502" s="373"/>
      <c r="H502" s="134"/>
      <c r="I502" s="207"/>
      <c r="J502" s="207"/>
      <c r="K502" s="207"/>
      <c r="L502" s="207"/>
      <c r="M502" s="207"/>
      <c r="N502" s="207"/>
      <c r="O502" s="207"/>
      <c r="P502" s="207"/>
      <c r="Q502" s="207"/>
      <c r="R502" s="207"/>
      <c r="S502" s="207"/>
      <c r="T502" s="207"/>
      <c r="U502" s="207"/>
      <c r="V502" s="207"/>
      <c r="W502" s="207"/>
      <c r="X502" s="207"/>
      <c r="Y502" s="207"/>
      <c r="Z502" s="207"/>
      <c r="AA502" s="207"/>
      <c r="AB502" s="207"/>
      <c r="AC502" s="207"/>
      <c r="AD502" s="207"/>
      <c r="AE502" s="248"/>
      <c r="AF502" s="373"/>
    </row>
    <row r="503" spans="1:32" s="128" customFormat="1" ht="39" customHeight="1" x14ac:dyDescent="0.3">
      <c r="A503" s="440"/>
      <c r="B503" s="451"/>
      <c r="C503" s="471"/>
      <c r="D503" s="486"/>
      <c r="E503" s="477"/>
      <c r="F503" s="200" t="s">
        <v>392</v>
      </c>
      <c r="G503" s="70"/>
      <c r="H503" s="72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281"/>
      <c r="AF503" s="70"/>
    </row>
    <row r="504" spans="1:32" s="128" customFormat="1" ht="39" customHeight="1" x14ac:dyDescent="0.3">
      <c r="A504" s="441"/>
      <c r="B504" s="449"/>
      <c r="C504" s="444"/>
      <c r="D504" s="487"/>
      <c r="E504" s="478"/>
      <c r="F504" s="201" t="s">
        <v>393</v>
      </c>
      <c r="G504" s="367">
        <f t="shared" ref="G504:AF504" si="217">G505-G503</f>
        <v>0</v>
      </c>
      <c r="H504" s="140">
        <f t="shared" si="217"/>
        <v>0</v>
      </c>
      <c r="I504" s="140">
        <f t="shared" si="217"/>
        <v>0</v>
      </c>
      <c r="J504" s="140">
        <f t="shared" si="217"/>
        <v>0</v>
      </c>
      <c r="K504" s="140">
        <f t="shared" si="217"/>
        <v>0</v>
      </c>
      <c r="L504" s="140">
        <f t="shared" si="217"/>
        <v>0</v>
      </c>
      <c r="M504" s="140">
        <f t="shared" si="217"/>
        <v>0</v>
      </c>
      <c r="N504" s="140">
        <f t="shared" si="217"/>
        <v>0</v>
      </c>
      <c r="O504" s="140">
        <f t="shared" si="217"/>
        <v>0</v>
      </c>
      <c r="P504" s="140">
        <f t="shared" si="217"/>
        <v>0</v>
      </c>
      <c r="Q504" s="140">
        <f t="shared" si="217"/>
        <v>0</v>
      </c>
      <c r="R504" s="140">
        <f t="shared" si="217"/>
        <v>0</v>
      </c>
      <c r="S504" s="140">
        <f t="shared" si="217"/>
        <v>0</v>
      </c>
      <c r="T504" s="140">
        <f t="shared" si="217"/>
        <v>0</v>
      </c>
      <c r="U504" s="140">
        <f t="shared" si="217"/>
        <v>0</v>
      </c>
      <c r="V504" s="140">
        <f t="shared" si="217"/>
        <v>0</v>
      </c>
      <c r="W504" s="140">
        <f t="shared" si="217"/>
        <v>0</v>
      </c>
      <c r="X504" s="140">
        <f t="shared" si="217"/>
        <v>0</v>
      </c>
      <c r="Y504" s="140">
        <f t="shared" si="217"/>
        <v>0</v>
      </c>
      <c r="Z504" s="140">
        <f t="shared" si="217"/>
        <v>0</v>
      </c>
      <c r="AA504" s="140">
        <f t="shared" si="217"/>
        <v>0</v>
      </c>
      <c r="AB504" s="140">
        <f t="shared" si="217"/>
        <v>0</v>
      </c>
      <c r="AC504" s="140">
        <f t="shared" si="217"/>
        <v>0</v>
      </c>
      <c r="AD504" s="137">
        <f t="shared" si="217"/>
        <v>0</v>
      </c>
      <c r="AE504" s="145">
        <f t="shared" si="217"/>
        <v>0</v>
      </c>
      <c r="AF504" s="367">
        <f t="shared" si="217"/>
        <v>0</v>
      </c>
    </row>
    <row r="505" spans="1:32" s="128" customFormat="1" ht="39" customHeight="1" x14ac:dyDescent="0.3">
      <c r="A505" s="442"/>
      <c r="B505" s="450"/>
      <c r="C505" s="445"/>
      <c r="D505" s="488"/>
      <c r="E505" s="479"/>
      <c r="F505" s="204" t="s">
        <v>394</v>
      </c>
      <c r="G505" s="373"/>
      <c r="H505" s="134"/>
      <c r="I505" s="207"/>
      <c r="J505" s="207"/>
      <c r="K505" s="207"/>
      <c r="L505" s="207"/>
      <c r="M505" s="207"/>
      <c r="N505" s="207"/>
      <c r="O505" s="207"/>
      <c r="P505" s="207"/>
      <c r="Q505" s="207"/>
      <c r="R505" s="207"/>
      <c r="S505" s="207"/>
      <c r="T505" s="207"/>
      <c r="U505" s="207"/>
      <c r="V505" s="207"/>
      <c r="W505" s="207"/>
      <c r="X505" s="207"/>
      <c r="Y505" s="207"/>
      <c r="Z505" s="207"/>
      <c r="AA505" s="207"/>
      <c r="AB505" s="207"/>
      <c r="AC505" s="207"/>
      <c r="AD505" s="207"/>
      <c r="AE505" s="248"/>
      <c r="AF505" s="373"/>
    </row>
    <row r="506" spans="1:32" s="128" customFormat="1" ht="43.5" customHeight="1" x14ac:dyDescent="0.3">
      <c r="A506" s="440"/>
      <c r="B506" s="451"/>
      <c r="C506" s="443"/>
      <c r="D506" s="486"/>
      <c r="E506" s="477"/>
      <c r="F506" s="200" t="s">
        <v>392</v>
      </c>
      <c r="G506" s="78"/>
      <c r="H506" s="80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81"/>
      <c r="AF506" s="78"/>
    </row>
    <row r="507" spans="1:32" s="128" customFormat="1" ht="43.5" customHeight="1" x14ac:dyDescent="0.3">
      <c r="A507" s="441"/>
      <c r="B507" s="449"/>
      <c r="C507" s="444"/>
      <c r="D507" s="487"/>
      <c r="E507" s="478"/>
      <c r="F507" s="201" t="s">
        <v>393</v>
      </c>
      <c r="G507" s="367">
        <f>G508-G506</f>
        <v>0</v>
      </c>
      <c r="H507" s="140">
        <f t="shared" ref="H507:AF507" si="218">H508-H506</f>
        <v>0</v>
      </c>
      <c r="I507" s="137">
        <f t="shared" si="218"/>
        <v>0</v>
      </c>
      <c r="J507" s="137">
        <f t="shared" si="218"/>
        <v>0</v>
      </c>
      <c r="K507" s="137">
        <f t="shared" si="218"/>
        <v>0</v>
      </c>
      <c r="L507" s="137">
        <f t="shared" si="218"/>
        <v>0</v>
      </c>
      <c r="M507" s="137">
        <f t="shared" si="218"/>
        <v>0</v>
      </c>
      <c r="N507" s="137">
        <f t="shared" si="218"/>
        <v>0</v>
      </c>
      <c r="O507" s="137">
        <f t="shared" si="218"/>
        <v>0</v>
      </c>
      <c r="P507" s="137">
        <f t="shared" si="218"/>
        <v>0</v>
      </c>
      <c r="Q507" s="137">
        <f t="shared" si="218"/>
        <v>0</v>
      </c>
      <c r="R507" s="137">
        <f t="shared" si="218"/>
        <v>0</v>
      </c>
      <c r="S507" s="137">
        <f t="shared" si="218"/>
        <v>0</v>
      </c>
      <c r="T507" s="137">
        <f t="shared" si="218"/>
        <v>0</v>
      </c>
      <c r="U507" s="137">
        <f t="shared" si="218"/>
        <v>0</v>
      </c>
      <c r="V507" s="137">
        <f t="shared" si="218"/>
        <v>0</v>
      </c>
      <c r="W507" s="137">
        <f t="shared" si="218"/>
        <v>0</v>
      </c>
      <c r="X507" s="137">
        <f t="shared" si="218"/>
        <v>0</v>
      </c>
      <c r="Y507" s="137">
        <f t="shared" si="218"/>
        <v>0</v>
      </c>
      <c r="Z507" s="137">
        <f t="shared" si="218"/>
        <v>0</v>
      </c>
      <c r="AA507" s="137">
        <f t="shared" si="218"/>
        <v>0</v>
      </c>
      <c r="AB507" s="137">
        <f t="shared" si="218"/>
        <v>0</v>
      </c>
      <c r="AC507" s="137">
        <f t="shared" si="218"/>
        <v>0</v>
      </c>
      <c r="AD507" s="137">
        <f t="shared" si="218"/>
        <v>0</v>
      </c>
      <c r="AE507" s="145">
        <f t="shared" si="218"/>
        <v>0</v>
      </c>
      <c r="AF507" s="367">
        <f t="shared" si="218"/>
        <v>0</v>
      </c>
    </row>
    <row r="508" spans="1:32" s="128" customFormat="1" ht="43.5" customHeight="1" x14ac:dyDescent="0.3">
      <c r="A508" s="442"/>
      <c r="B508" s="450"/>
      <c r="C508" s="445"/>
      <c r="D508" s="488"/>
      <c r="E508" s="479"/>
      <c r="F508" s="199" t="s">
        <v>394</v>
      </c>
      <c r="G508" s="371"/>
      <c r="H508" s="142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  <c r="AC508" s="138"/>
      <c r="AD508" s="138"/>
      <c r="AE508" s="244"/>
      <c r="AF508" s="371"/>
    </row>
    <row r="509" spans="1:32" s="128" customFormat="1" ht="43.5" customHeight="1" x14ac:dyDescent="0.3">
      <c r="A509" s="440"/>
      <c r="B509" s="451"/>
      <c r="C509" s="471"/>
      <c r="D509" s="486"/>
      <c r="E509" s="477"/>
      <c r="F509" s="200" t="s">
        <v>392</v>
      </c>
      <c r="G509" s="78"/>
      <c r="H509" s="80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81"/>
      <c r="AF509" s="78"/>
    </row>
    <row r="510" spans="1:32" s="128" customFormat="1" ht="43.5" customHeight="1" x14ac:dyDescent="0.3">
      <c r="A510" s="441"/>
      <c r="B510" s="449"/>
      <c r="C510" s="444"/>
      <c r="D510" s="487"/>
      <c r="E510" s="478"/>
      <c r="F510" s="201" t="s">
        <v>393</v>
      </c>
      <c r="G510" s="367">
        <f>G511-G509</f>
        <v>0</v>
      </c>
      <c r="H510" s="140">
        <f t="shared" ref="H510:AF510" si="219">H511-H509</f>
        <v>0</v>
      </c>
      <c r="I510" s="137">
        <f t="shared" si="219"/>
        <v>0</v>
      </c>
      <c r="J510" s="137">
        <f t="shared" si="219"/>
        <v>0</v>
      </c>
      <c r="K510" s="137">
        <f t="shared" si="219"/>
        <v>0</v>
      </c>
      <c r="L510" s="137">
        <f t="shared" si="219"/>
        <v>0</v>
      </c>
      <c r="M510" s="137">
        <f t="shared" si="219"/>
        <v>0</v>
      </c>
      <c r="N510" s="137">
        <f t="shared" si="219"/>
        <v>0</v>
      </c>
      <c r="O510" s="137">
        <f t="shared" si="219"/>
        <v>0</v>
      </c>
      <c r="P510" s="137">
        <f t="shared" si="219"/>
        <v>0</v>
      </c>
      <c r="Q510" s="137">
        <f t="shared" si="219"/>
        <v>0</v>
      </c>
      <c r="R510" s="137">
        <f t="shared" si="219"/>
        <v>0</v>
      </c>
      <c r="S510" s="137">
        <f t="shared" si="219"/>
        <v>0</v>
      </c>
      <c r="T510" s="137">
        <f t="shared" si="219"/>
        <v>0</v>
      </c>
      <c r="U510" s="137">
        <f t="shared" si="219"/>
        <v>0</v>
      </c>
      <c r="V510" s="137">
        <f t="shared" si="219"/>
        <v>0</v>
      </c>
      <c r="W510" s="137">
        <f t="shared" si="219"/>
        <v>0</v>
      </c>
      <c r="X510" s="137">
        <f t="shared" si="219"/>
        <v>0</v>
      </c>
      <c r="Y510" s="137">
        <f t="shared" si="219"/>
        <v>0</v>
      </c>
      <c r="Z510" s="137">
        <f t="shared" si="219"/>
        <v>0</v>
      </c>
      <c r="AA510" s="137">
        <f t="shared" si="219"/>
        <v>0</v>
      </c>
      <c r="AB510" s="137">
        <f t="shared" si="219"/>
        <v>0</v>
      </c>
      <c r="AC510" s="137">
        <f t="shared" si="219"/>
        <v>0</v>
      </c>
      <c r="AD510" s="137">
        <f t="shared" si="219"/>
        <v>0</v>
      </c>
      <c r="AE510" s="145">
        <f t="shared" si="219"/>
        <v>0</v>
      </c>
      <c r="AF510" s="367">
        <f t="shared" si="219"/>
        <v>0</v>
      </c>
    </row>
    <row r="511" spans="1:32" s="128" customFormat="1" ht="43.5" customHeight="1" x14ac:dyDescent="0.3">
      <c r="A511" s="442"/>
      <c r="B511" s="450"/>
      <c r="C511" s="445"/>
      <c r="D511" s="488"/>
      <c r="E511" s="479"/>
      <c r="F511" s="199" t="s">
        <v>394</v>
      </c>
      <c r="G511" s="371"/>
      <c r="H511" s="142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244"/>
      <c r="AF511" s="371"/>
    </row>
    <row r="512" spans="1:32" s="128" customFormat="1" ht="54.75" customHeight="1" x14ac:dyDescent="0.3">
      <c r="A512" s="440"/>
      <c r="B512" s="451"/>
      <c r="C512" s="471"/>
      <c r="D512" s="486"/>
      <c r="E512" s="477"/>
      <c r="F512" s="200" t="s">
        <v>392</v>
      </c>
      <c r="G512" s="78"/>
      <c r="H512" s="80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81"/>
      <c r="AF512" s="78"/>
    </row>
    <row r="513" spans="1:32" s="128" customFormat="1" ht="54.75" customHeight="1" x14ac:dyDescent="0.3">
      <c r="A513" s="441"/>
      <c r="B513" s="449"/>
      <c r="C513" s="444"/>
      <c r="D513" s="487"/>
      <c r="E513" s="478"/>
      <c r="F513" s="201" t="s">
        <v>393</v>
      </c>
      <c r="G513" s="367">
        <f>G514-G512</f>
        <v>0</v>
      </c>
      <c r="H513" s="140">
        <f t="shared" ref="H513:AF513" si="220">H514-H512</f>
        <v>0</v>
      </c>
      <c r="I513" s="137">
        <f t="shared" si="220"/>
        <v>0</v>
      </c>
      <c r="J513" s="137">
        <f t="shared" si="220"/>
        <v>0</v>
      </c>
      <c r="K513" s="137">
        <f t="shared" si="220"/>
        <v>0</v>
      </c>
      <c r="L513" s="137">
        <f t="shared" si="220"/>
        <v>0</v>
      </c>
      <c r="M513" s="137">
        <f t="shared" si="220"/>
        <v>0</v>
      </c>
      <c r="N513" s="137">
        <f t="shared" si="220"/>
        <v>0</v>
      </c>
      <c r="O513" s="137">
        <f t="shared" si="220"/>
        <v>0</v>
      </c>
      <c r="P513" s="137">
        <f t="shared" si="220"/>
        <v>0</v>
      </c>
      <c r="Q513" s="137">
        <f t="shared" si="220"/>
        <v>0</v>
      </c>
      <c r="R513" s="137">
        <f t="shared" si="220"/>
        <v>0</v>
      </c>
      <c r="S513" s="137">
        <f t="shared" si="220"/>
        <v>0</v>
      </c>
      <c r="T513" s="137">
        <f t="shared" si="220"/>
        <v>0</v>
      </c>
      <c r="U513" s="137">
        <f t="shared" si="220"/>
        <v>0</v>
      </c>
      <c r="V513" s="137">
        <f t="shared" si="220"/>
        <v>0</v>
      </c>
      <c r="W513" s="137">
        <f t="shared" si="220"/>
        <v>0</v>
      </c>
      <c r="X513" s="137">
        <f t="shared" si="220"/>
        <v>0</v>
      </c>
      <c r="Y513" s="137">
        <f t="shared" si="220"/>
        <v>0</v>
      </c>
      <c r="Z513" s="137">
        <f t="shared" si="220"/>
        <v>0</v>
      </c>
      <c r="AA513" s="137">
        <f t="shared" si="220"/>
        <v>0</v>
      </c>
      <c r="AB513" s="137">
        <f t="shared" si="220"/>
        <v>0</v>
      </c>
      <c r="AC513" s="137">
        <f t="shared" si="220"/>
        <v>0</v>
      </c>
      <c r="AD513" s="137">
        <f t="shared" si="220"/>
        <v>0</v>
      </c>
      <c r="AE513" s="145">
        <f t="shared" si="220"/>
        <v>0</v>
      </c>
      <c r="AF513" s="367">
        <f t="shared" si="220"/>
        <v>0</v>
      </c>
    </row>
    <row r="514" spans="1:32" s="128" customFormat="1" ht="54.75" customHeight="1" x14ac:dyDescent="0.3">
      <c r="A514" s="442"/>
      <c r="B514" s="450"/>
      <c r="C514" s="445"/>
      <c r="D514" s="488"/>
      <c r="E514" s="479"/>
      <c r="F514" s="199" t="s">
        <v>394</v>
      </c>
      <c r="G514" s="371"/>
      <c r="H514" s="142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244"/>
      <c r="AF514" s="371"/>
    </row>
    <row r="515" spans="1:32" s="128" customFormat="1" ht="51.75" customHeight="1" x14ac:dyDescent="0.3">
      <c r="A515" s="440"/>
      <c r="B515" s="451"/>
      <c r="C515" s="443"/>
      <c r="D515" s="486"/>
      <c r="E515" s="477"/>
      <c r="F515" s="200" t="s">
        <v>392</v>
      </c>
      <c r="G515" s="78"/>
      <c r="H515" s="80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81"/>
      <c r="AF515" s="78"/>
    </row>
    <row r="516" spans="1:32" s="128" customFormat="1" ht="51.75" customHeight="1" x14ac:dyDescent="0.3">
      <c r="A516" s="441"/>
      <c r="B516" s="449"/>
      <c r="C516" s="444"/>
      <c r="D516" s="487"/>
      <c r="E516" s="478"/>
      <c r="F516" s="201" t="s">
        <v>393</v>
      </c>
      <c r="G516" s="367">
        <f t="shared" ref="G516:AF516" si="221">G517-G515</f>
        <v>0</v>
      </c>
      <c r="H516" s="140">
        <f t="shared" si="221"/>
        <v>0</v>
      </c>
      <c r="I516" s="137">
        <f t="shared" si="221"/>
        <v>0</v>
      </c>
      <c r="J516" s="137">
        <f t="shared" si="221"/>
        <v>0</v>
      </c>
      <c r="K516" s="137">
        <f t="shared" si="221"/>
        <v>0</v>
      </c>
      <c r="L516" s="137">
        <f t="shared" si="221"/>
        <v>0</v>
      </c>
      <c r="M516" s="137">
        <f t="shared" si="221"/>
        <v>0</v>
      </c>
      <c r="N516" s="137">
        <f t="shared" si="221"/>
        <v>0</v>
      </c>
      <c r="O516" s="137">
        <f t="shared" si="221"/>
        <v>0</v>
      </c>
      <c r="P516" s="137">
        <f t="shared" si="221"/>
        <v>0</v>
      </c>
      <c r="Q516" s="137">
        <f t="shared" si="221"/>
        <v>0</v>
      </c>
      <c r="R516" s="137">
        <f t="shared" si="221"/>
        <v>0</v>
      </c>
      <c r="S516" s="137">
        <f t="shared" si="221"/>
        <v>0</v>
      </c>
      <c r="T516" s="137">
        <f t="shared" si="221"/>
        <v>0</v>
      </c>
      <c r="U516" s="137">
        <f t="shared" si="221"/>
        <v>0</v>
      </c>
      <c r="V516" s="137">
        <f t="shared" si="221"/>
        <v>0</v>
      </c>
      <c r="W516" s="137">
        <f t="shared" si="221"/>
        <v>0</v>
      </c>
      <c r="X516" s="137">
        <f t="shared" si="221"/>
        <v>0</v>
      </c>
      <c r="Y516" s="137">
        <f t="shared" si="221"/>
        <v>0</v>
      </c>
      <c r="Z516" s="137">
        <f t="shared" si="221"/>
        <v>0</v>
      </c>
      <c r="AA516" s="137">
        <f t="shared" si="221"/>
        <v>0</v>
      </c>
      <c r="AB516" s="137">
        <f t="shared" si="221"/>
        <v>0</v>
      </c>
      <c r="AC516" s="137">
        <f t="shared" si="221"/>
        <v>0</v>
      </c>
      <c r="AD516" s="137">
        <f t="shared" si="221"/>
        <v>0</v>
      </c>
      <c r="AE516" s="145">
        <f t="shared" si="221"/>
        <v>0</v>
      </c>
      <c r="AF516" s="367">
        <f t="shared" si="221"/>
        <v>0</v>
      </c>
    </row>
    <row r="517" spans="1:32" s="128" customFormat="1" ht="51.75" customHeight="1" x14ac:dyDescent="0.3">
      <c r="A517" s="442"/>
      <c r="B517" s="450"/>
      <c r="C517" s="445"/>
      <c r="D517" s="488"/>
      <c r="E517" s="479"/>
      <c r="F517" s="199" t="s">
        <v>394</v>
      </c>
      <c r="G517" s="371"/>
      <c r="H517" s="142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  <c r="AC517" s="138"/>
      <c r="AD517" s="138"/>
      <c r="AE517" s="244"/>
      <c r="AF517" s="371"/>
    </row>
    <row r="518" spans="1:32" s="128" customFormat="1" ht="43.5" customHeight="1" x14ac:dyDescent="0.3">
      <c r="A518" s="441"/>
      <c r="B518" s="449"/>
      <c r="C518" s="443"/>
      <c r="D518" s="486"/>
      <c r="E518" s="477"/>
      <c r="F518" s="200" t="s">
        <v>392</v>
      </c>
      <c r="G518" s="78"/>
      <c r="H518" s="80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81"/>
      <c r="AF518" s="78"/>
    </row>
    <row r="519" spans="1:32" s="128" customFormat="1" ht="43.5" customHeight="1" x14ac:dyDescent="0.3">
      <c r="A519" s="441"/>
      <c r="B519" s="449"/>
      <c r="C519" s="444"/>
      <c r="D519" s="487"/>
      <c r="E519" s="478"/>
      <c r="F519" s="206" t="s">
        <v>393</v>
      </c>
      <c r="G519" s="374">
        <f t="shared" ref="G519:AF519" si="222">G520-G518</f>
        <v>0</v>
      </c>
      <c r="H519" s="190">
        <f t="shared" si="222"/>
        <v>0</v>
      </c>
      <c r="I519" s="190">
        <f t="shared" si="222"/>
        <v>0</v>
      </c>
      <c r="J519" s="190">
        <f t="shared" si="222"/>
        <v>0</v>
      </c>
      <c r="K519" s="190">
        <f t="shared" si="222"/>
        <v>0</v>
      </c>
      <c r="L519" s="190">
        <f t="shared" si="222"/>
        <v>0</v>
      </c>
      <c r="M519" s="190">
        <f t="shared" si="222"/>
        <v>0</v>
      </c>
      <c r="N519" s="190">
        <f t="shared" si="222"/>
        <v>0</v>
      </c>
      <c r="O519" s="190">
        <f t="shared" si="222"/>
        <v>0</v>
      </c>
      <c r="P519" s="190">
        <f t="shared" si="222"/>
        <v>0</v>
      </c>
      <c r="Q519" s="190">
        <f t="shared" si="222"/>
        <v>0</v>
      </c>
      <c r="R519" s="190">
        <f t="shared" si="222"/>
        <v>0</v>
      </c>
      <c r="S519" s="190">
        <f t="shared" si="222"/>
        <v>0</v>
      </c>
      <c r="T519" s="190">
        <f t="shared" si="222"/>
        <v>0</v>
      </c>
      <c r="U519" s="190">
        <f t="shared" si="222"/>
        <v>0</v>
      </c>
      <c r="V519" s="190">
        <f t="shared" si="222"/>
        <v>0</v>
      </c>
      <c r="W519" s="190">
        <f t="shared" si="222"/>
        <v>0</v>
      </c>
      <c r="X519" s="190">
        <f t="shared" si="222"/>
        <v>0</v>
      </c>
      <c r="Y519" s="190">
        <f t="shared" si="222"/>
        <v>0</v>
      </c>
      <c r="Z519" s="190">
        <f t="shared" si="222"/>
        <v>0</v>
      </c>
      <c r="AA519" s="190">
        <f t="shared" si="222"/>
        <v>0</v>
      </c>
      <c r="AB519" s="190">
        <f t="shared" si="222"/>
        <v>0</v>
      </c>
      <c r="AC519" s="190">
        <f t="shared" si="222"/>
        <v>0</v>
      </c>
      <c r="AD519" s="189">
        <f t="shared" si="222"/>
        <v>0</v>
      </c>
      <c r="AE519" s="247">
        <f t="shared" si="222"/>
        <v>0</v>
      </c>
      <c r="AF519" s="374">
        <f t="shared" si="222"/>
        <v>0</v>
      </c>
    </row>
    <row r="520" spans="1:32" s="128" customFormat="1" ht="43.5" customHeight="1" x14ac:dyDescent="0.3">
      <c r="A520" s="442"/>
      <c r="B520" s="450"/>
      <c r="C520" s="445"/>
      <c r="D520" s="488"/>
      <c r="E520" s="479"/>
      <c r="F520" s="204" t="s">
        <v>394</v>
      </c>
      <c r="G520" s="373"/>
      <c r="H520" s="134"/>
      <c r="I520" s="207"/>
      <c r="J520" s="207"/>
      <c r="K520" s="207"/>
      <c r="L520" s="207"/>
      <c r="M520" s="207"/>
      <c r="N520" s="207"/>
      <c r="O520" s="207"/>
      <c r="P520" s="207"/>
      <c r="Q520" s="207"/>
      <c r="R520" s="207"/>
      <c r="S520" s="207"/>
      <c r="T520" s="207"/>
      <c r="U520" s="207"/>
      <c r="V520" s="207"/>
      <c r="W520" s="207"/>
      <c r="X520" s="207"/>
      <c r="Y520" s="207"/>
      <c r="Z520" s="207"/>
      <c r="AA520" s="207"/>
      <c r="AB520" s="207"/>
      <c r="AC520" s="207"/>
      <c r="AD520" s="207"/>
      <c r="AE520" s="248"/>
      <c r="AF520" s="373"/>
    </row>
    <row r="521" spans="1:32" s="128" customFormat="1" ht="43.5" customHeight="1" x14ac:dyDescent="0.3">
      <c r="A521" s="440"/>
      <c r="B521" s="483"/>
      <c r="C521" s="443"/>
      <c r="D521" s="462"/>
      <c r="E521" s="446"/>
      <c r="F521" s="200" t="s">
        <v>392</v>
      </c>
      <c r="G521" s="78"/>
      <c r="H521" s="80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81"/>
      <c r="AF521" s="78"/>
    </row>
    <row r="522" spans="1:32" s="128" customFormat="1" ht="43.5" customHeight="1" x14ac:dyDescent="0.3">
      <c r="A522" s="441"/>
      <c r="B522" s="484"/>
      <c r="C522" s="444"/>
      <c r="D522" s="463"/>
      <c r="E522" s="447"/>
      <c r="F522" s="201" t="s">
        <v>393</v>
      </c>
      <c r="G522" s="367">
        <f t="shared" ref="G522:AF522" si="223">G523-G521</f>
        <v>0</v>
      </c>
      <c r="H522" s="140">
        <f t="shared" si="223"/>
        <v>0</v>
      </c>
      <c r="I522" s="140">
        <f t="shared" si="223"/>
        <v>0</v>
      </c>
      <c r="J522" s="140">
        <f t="shared" si="223"/>
        <v>0</v>
      </c>
      <c r="K522" s="140">
        <f t="shared" si="223"/>
        <v>0</v>
      </c>
      <c r="L522" s="140">
        <f t="shared" si="223"/>
        <v>0</v>
      </c>
      <c r="M522" s="140">
        <f t="shared" si="223"/>
        <v>0</v>
      </c>
      <c r="N522" s="140">
        <f t="shared" si="223"/>
        <v>0</v>
      </c>
      <c r="O522" s="140">
        <f t="shared" si="223"/>
        <v>0</v>
      </c>
      <c r="P522" s="140">
        <f t="shared" si="223"/>
        <v>0</v>
      </c>
      <c r="Q522" s="140">
        <f t="shared" si="223"/>
        <v>0</v>
      </c>
      <c r="R522" s="140">
        <f t="shared" si="223"/>
        <v>0</v>
      </c>
      <c r="S522" s="140">
        <f t="shared" si="223"/>
        <v>0</v>
      </c>
      <c r="T522" s="140">
        <f t="shared" si="223"/>
        <v>0</v>
      </c>
      <c r="U522" s="140">
        <f t="shared" si="223"/>
        <v>0</v>
      </c>
      <c r="V522" s="140">
        <f t="shared" si="223"/>
        <v>0</v>
      </c>
      <c r="W522" s="140">
        <f t="shared" si="223"/>
        <v>0</v>
      </c>
      <c r="X522" s="140">
        <f t="shared" si="223"/>
        <v>0</v>
      </c>
      <c r="Y522" s="140">
        <f t="shared" si="223"/>
        <v>0</v>
      </c>
      <c r="Z522" s="140">
        <f t="shared" si="223"/>
        <v>0</v>
      </c>
      <c r="AA522" s="140">
        <f t="shared" si="223"/>
        <v>0</v>
      </c>
      <c r="AB522" s="140">
        <f t="shared" si="223"/>
        <v>0</v>
      </c>
      <c r="AC522" s="140">
        <f t="shared" si="223"/>
        <v>0</v>
      </c>
      <c r="AD522" s="137">
        <f t="shared" si="223"/>
        <v>0</v>
      </c>
      <c r="AE522" s="145">
        <f t="shared" si="223"/>
        <v>0</v>
      </c>
      <c r="AF522" s="367">
        <f t="shared" si="223"/>
        <v>0</v>
      </c>
    </row>
    <row r="523" spans="1:32" s="128" customFormat="1" ht="43.5" customHeight="1" x14ac:dyDescent="0.3">
      <c r="A523" s="442"/>
      <c r="B523" s="485"/>
      <c r="C523" s="445"/>
      <c r="D523" s="464"/>
      <c r="E523" s="448"/>
      <c r="F523" s="204" t="s">
        <v>394</v>
      </c>
      <c r="G523" s="373"/>
      <c r="H523" s="134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  <c r="Z523" s="207"/>
      <c r="AA523" s="207"/>
      <c r="AB523" s="207"/>
      <c r="AC523" s="207"/>
      <c r="AD523" s="207"/>
      <c r="AE523" s="248"/>
      <c r="AF523" s="373"/>
    </row>
    <row r="524" spans="1:32" s="128" customFormat="1" ht="86.25" customHeight="1" x14ac:dyDescent="0.3">
      <c r="A524" s="440"/>
      <c r="B524" s="395"/>
      <c r="C524" s="396"/>
      <c r="D524" s="486"/>
      <c r="E524" s="477"/>
      <c r="F524" s="200" t="s">
        <v>392</v>
      </c>
      <c r="G524" s="78"/>
      <c r="H524" s="80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81"/>
      <c r="AF524" s="78"/>
    </row>
    <row r="525" spans="1:32" s="128" customFormat="1" ht="86.25" customHeight="1" x14ac:dyDescent="0.3">
      <c r="A525" s="441"/>
      <c r="B525" s="353"/>
      <c r="C525" s="354"/>
      <c r="D525" s="487"/>
      <c r="E525" s="478"/>
      <c r="F525" s="201" t="s">
        <v>393</v>
      </c>
      <c r="G525" s="367">
        <f>G526-G524</f>
        <v>0</v>
      </c>
      <c r="H525" s="140">
        <f t="shared" ref="H525:AF525" si="224">H526-H524</f>
        <v>0</v>
      </c>
      <c r="I525" s="137">
        <f t="shared" si="224"/>
        <v>0</v>
      </c>
      <c r="J525" s="137">
        <f t="shared" si="224"/>
        <v>0</v>
      </c>
      <c r="K525" s="137">
        <f t="shared" si="224"/>
        <v>0</v>
      </c>
      <c r="L525" s="137">
        <f t="shared" si="224"/>
        <v>0</v>
      </c>
      <c r="M525" s="137">
        <f t="shared" si="224"/>
        <v>0</v>
      </c>
      <c r="N525" s="137">
        <f t="shared" si="224"/>
        <v>0</v>
      </c>
      <c r="O525" s="137">
        <f t="shared" si="224"/>
        <v>0</v>
      </c>
      <c r="P525" s="137">
        <f t="shared" si="224"/>
        <v>0</v>
      </c>
      <c r="Q525" s="137">
        <f t="shared" si="224"/>
        <v>0</v>
      </c>
      <c r="R525" s="137">
        <f t="shared" si="224"/>
        <v>0</v>
      </c>
      <c r="S525" s="137">
        <f t="shared" si="224"/>
        <v>0</v>
      </c>
      <c r="T525" s="137">
        <f t="shared" si="224"/>
        <v>0</v>
      </c>
      <c r="U525" s="137">
        <f t="shared" si="224"/>
        <v>0</v>
      </c>
      <c r="V525" s="137">
        <f t="shared" si="224"/>
        <v>0</v>
      </c>
      <c r="W525" s="137">
        <f t="shared" si="224"/>
        <v>0</v>
      </c>
      <c r="X525" s="137">
        <f t="shared" si="224"/>
        <v>0</v>
      </c>
      <c r="Y525" s="137">
        <f t="shared" si="224"/>
        <v>0</v>
      </c>
      <c r="Z525" s="137">
        <f t="shared" si="224"/>
        <v>0</v>
      </c>
      <c r="AA525" s="137">
        <f t="shared" si="224"/>
        <v>0</v>
      </c>
      <c r="AB525" s="137">
        <f t="shared" si="224"/>
        <v>0</v>
      </c>
      <c r="AC525" s="137">
        <f t="shared" si="224"/>
        <v>0</v>
      </c>
      <c r="AD525" s="137">
        <f t="shared" si="224"/>
        <v>0</v>
      </c>
      <c r="AE525" s="145">
        <f t="shared" si="224"/>
        <v>0</v>
      </c>
      <c r="AF525" s="367">
        <f t="shared" si="224"/>
        <v>0</v>
      </c>
    </row>
    <row r="526" spans="1:32" s="128" customFormat="1" ht="86.25" customHeight="1" x14ac:dyDescent="0.3">
      <c r="A526" s="442"/>
      <c r="B526" s="394"/>
      <c r="C526" s="397"/>
      <c r="D526" s="488"/>
      <c r="E526" s="479"/>
      <c r="F526" s="199" t="s">
        <v>394</v>
      </c>
      <c r="G526" s="389"/>
      <c r="H526" s="390"/>
      <c r="I526" s="391"/>
      <c r="J526" s="391"/>
      <c r="K526" s="391"/>
      <c r="L526" s="392"/>
      <c r="M526" s="392"/>
      <c r="N526" s="392"/>
      <c r="O526" s="392"/>
      <c r="P526" s="392"/>
      <c r="Q526" s="392"/>
      <c r="R526" s="392"/>
      <c r="S526" s="392"/>
      <c r="T526" s="392"/>
      <c r="U526" s="392"/>
      <c r="V526" s="392"/>
      <c r="W526" s="392"/>
      <c r="X526" s="392"/>
      <c r="Y526" s="392"/>
      <c r="Z526" s="392"/>
      <c r="AA526" s="392"/>
      <c r="AB526" s="392"/>
      <c r="AC526" s="392"/>
      <c r="AD526" s="392"/>
      <c r="AE526" s="393"/>
      <c r="AF526" s="389"/>
    </row>
    <row r="527" spans="1:32" s="128" customFormat="1" ht="43.5" customHeight="1" x14ac:dyDescent="0.3">
      <c r="A527" s="440"/>
      <c r="B527" s="451"/>
      <c r="C527" s="443"/>
      <c r="D527" s="486"/>
      <c r="E527" s="477"/>
      <c r="F527" s="200" t="s">
        <v>392</v>
      </c>
      <c r="G527" s="78"/>
      <c r="H527" s="80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81"/>
      <c r="AF527" s="78"/>
    </row>
    <row r="528" spans="1:32" s="128" customFormat="1" ht="43.5" customHeight="1" x14ac:dyDescent="0.3">
      <c r="A528" s="441"/>
      <c r="B528" s="449"/>
      <c r="C528" s="444"/>
      <c r="D528" s="487"/>
      <c r="E528" s="478"/>
      <c r="F528" s="206" t="s">
        <v>393</v>
      </c>
      <c r="G528" s="374">
        <f t="shared" ref="G528:AF528" si="225">G529-G527</f>
        <v>0</v>
      </c>
      <c r="H528" s="190">
        <f t="shared" si="225"/>
        <v>0</v>
      </c>
      <c r="I528" s="190">
        <f t="shared" si="225"/>
        <v>0</v>
      </c>
      <c r="J528" s="190">
        <f t="shared" si="225"/>
        <v>0</v>
      </c>
      <c r="K528" s="190">
        <f t="shared" si="225"/>
        <v>0</v>
      </c>
      <c r="L528" s="190">
        <f t="shared" si="225"/>
        <v>0</v>
      </c>
      <c r="M528" s="190">
        <f t="shared" si="225"/>
        <v>0</v>
      </c>
      <c r="N528" s="190">
        <f t="shared" si="225"/>
        <v>0</v>
      </c>
      <c r="O528" s="190">
        <f t="shared" si="225"/>
        <v>0</v>
      </c>
      <c r="P528" s="190">
        <f t="shared" si="225"/>
        <v>0</v>
      </c>
      <c r="Q528" s="190">
        <f t="shared" si="225"/>
        <v>0</v>
      </c>
      <c r="R528" s="190">
        <f t="shared" si="225"/>
        <v>0</v>
      </c>
      <c r="S528" s="190">
        <f t="shared" si="225"/>
        <v>0</v>
      </c>
      <c r="T528" s="190">
        <f t="shared" si="225"/>
        <v>0</v>
      </c>
      <c r="U528" s="190">
        <f t="shared" si="225"/>
        <v>0</v>
      </c>
      <c r="V528" s="190">
        <f t="shared" si="225"/>
        <v>0</v>
      </c>
      <c r="W528" s="190">
        <f t="shared" si="225"/>
        <v>0</v>
      </c>
      <c r="X528" s="190">
        <f t="shared" si="225"/>
        <v>0</v>
      </c>
      <c r="Y528" s="190">
        <f t="shared" si="225"/>
        <v>0</v>
      </c>
      <c r="Z528" s="190">
        <f t="shared" si="225"/>
        <v>0</v>
      </c>
      <c r="AA528" s="190">
        <f t="shared" si="225"/>
        <v>0</v>
      </c>
      <c r="AB528" s="190">
        <f t="shared" si="225"/>
        <v>0</v>
      </c>
      <c r="AC528" s="190">
        <f t="shared" si="225"/>
        <v>0</v>
      </c>
      <c r="AD528" s="189">
        <f t="shared" si="225"/>
        <v>0</v>
      </c>
      <c r="AE528" s="247">
        <f t="shared" si="225"/>
        <v>0</v>
      </c>
      <c r="AF528" s="374">
        <f t="shared" si="225"/>
        <v>0</v>
      </c>
    </row>
    <row r="529" spans="1:32" s="128" customFormat="1" ht="43.5" customHeight="1" x14ac:dyDescent="0.3">
      <c r="A529" s="442"/>
      <c r="B529" s="450"/>
      <c r="C529" s="445"/>
      <c r="D529" s="488"/>
      <c r="E529" s="479"/>
      <c r="F529" s="204" t="s">
        <v>394</v>
      </c>
      <c r="G529" s="373"/>
      <c r="H529" s="134"/>
      <c r="I529" s="207"/>
      <c r="J529" s="207"/>
      <c r="K529" s="207"/>
      <c r="L529" s="207"/>
      <c r="M529" s="207"/>
      <c r="N529" s="207"/>
      <c r="O529" s="207"/>
      <c r="P529" s="207"/>
      <c r="Q529" s="207"/>
      <c r="R529" s="207"/>
      <c r="S529" s="207"/>
      <c r="T529" s="207"/>
      <c r="U529" s="207"/>
      <c r="V529" s="207"/>
      <c r="W529" s="207"/>
      <c r="X529" s="207"/>
      <c r="Y529" s="207"/>
      <c r="Z529" s="207"/>
      <c r="AA529" s="207"/>
      <c r="AB529" s="207"/>
      <c r="AC529" s="207"/>
      <c r="AD529" s="207"/>
      <c r="AE529" s="248"/>
      <c r="AF529" s="373"/>
    </row>
    <row r="530" spans="1:32" s="128" customFormat="1" ht="51.75" customHeight="1" x14ac:dyDescent="0.3">
      <c r="A530" s="440"/>
      <c r="B530" s="451"/>
      <c r="C530" s="443"/>
      <c r="D530" s="486"/>
      <c r="E530" s="477"/>
      <c r="F530" s="200" t="s">
        <v>392</v>
      </c>
      <c r="G530" s="78"/>
      <c r="H530" s="80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280"/>
      <c r="AF530" s="78"/>
    </row>
    <row r="531" spans="1:32" s="128" customFormat="1" ht="51.75" customHeight="1" x14ac:dyDescent="0.3">
      <c r="A531" s="441"/>
      <c r="B531" s="449"/>
      <c r="C531" s="444"/>
      <c r="D531" s="487"/>
      <c r="E531" s="478"/>
      <c r="F531" s="206" t="s">
        <v>393</v>
      </c>
      <c r="G531" s="374">
        <f t="shared" ref="G531:AF531" si="226">G532-G530</f>
        <v>0</v>
      </c>
      <c r="H531" s="190">
        <f t="shared" si="226"/>
        <v>0</v>
      </c>
      <c r="I531" s="190">
        <f t="shared" si="226"/>
        <v>0</v>
      </c>
      <c r="J531" s="190">
        <f t="shared" si="226"/>
        <v>0</v>
      </c>
      <c r="K531" s="190">
        <f t="shared" si="226"/>
        <v>0</v>
      </c>
      <c r="L531" s="190">
        <f t="shared" si="226"/>
        <v>0</v>
      </c>
      <c r="M531" s="190">
        <f t="shared" si="226"/>
        <v>0</v>
      </c>
      <c r="N531" s="190">
        <f t="shared" si="226"/>
        <v>0</v>
      </c>
      <c r="O531" s="190">
        <f t="shared" si="226"/>
        <v>0</v>
      </c>
      <c r="P531" s="190">
        <f t="shared" si="226"/>
        <v>0</v>
      </c>
      <c r="Q531" s="190">
        <f t="shared" si="226"/>
        <v>0</v>
      </c>
      <c r="R531" s="190">
        <f t="shared" si="226"/>
        <v>0</v>
      </c>
      <c r="S531" s="190">
        <f t="shared" si="226"/>
        <v>0</v>
      </c>
      <c r="T531" s="190">
        <f t="shared" si="226"/>
        <v>0</v>
      </c>
      <c r="U531" s="190">
        <f t="shared" si="226"/>
        <v>0</v>
      </c>
      <c r="V531" s="190">
        <f t="shared" si="226"/>
        <v>0</v>
      </c>
      <c r="W531" s="190">
        <f t="shared" si="226"/>
        <v>0</v>
      </c>
      <c r="X531" s="190">
        <f t="shared" si="226"/>
        <v>0</v>
      </c>
      <c r="Y531" s="190">
        <f t="shared" si="226"/>
        <v>0</v>
      </c>
      <c r="Z531" s="190">
        <f t="shared" si="226"/>
        <v>0</v>
      </c>
      <c r="AA531" s="190">
        <f t="shared" si="226"/>
        <v>0</v>
      </c>
      <c r="AB531" s="190">
        <f t="shared" si="226"/>
        <v>0</v>
      </c>
      <c r="AC531" s="190">
        <f t="shared" si="226"/>
        <v>0</v>
      </c>
      <c r="AD531" s="189">
        <f t="shared" si="226"/>
        <v>0</v>
      </c>
      <c r="AE531" s="247">
        <f t="shared" si="226"/>
        <v>0</v>
      </c>
      <c r="AF531" s="374">
        <f t="shared" si="226"/>
        <v>0</v>
      </c>
    </row>
    <row r="532" spans="1:32" s="128" customFormat="1" ht="51.75" customHeight="1" x14ac:dyDescent="0.3">
      <c r="A532" s="442"/>
      <c r="B532" s="450"/>
      <c r="C532" s="445"/>
      <c r="D532" s="488"/>
      <c r="E532" s="479"/>
      <c r="F532" s="204" t="s">
        <v>394</v>
      </c>
      <c r="G532" s="373"/>
      <c r="H532" s="134"/>
      <c r="I532" s="207"/>
      <c r="J532" s="207"/>
      <c r="K532" s="207"/>
      <c r="L532" s="207"/>
      <c r="M532" s="207"/>
      <c r="N532" s="207"/>
      <c r="O532" s="207"/>
      <c r="P532" s="207"/>
      <c r="Q532" s="207"/>
      <c r="R532" s="207"/>
      <c r="S532" s="207"/>
      <c r="T532" s="207"/>
      <c r="U532" s="207"/>
      <c r="V532" s="207"/>
      <c r="W532" s="207"/>
      <c r="X532" s="207"/>
      <c r="Y532" s="207"/>
      <c r="Z532" s="207"/>
      <c r="AA532" s="207"/>
      <c r="AB532" s="207"/>
      <c r="AC532" s="207"/>
      <c r="AD532" s="207"/>
      <c r="AE532" s="248"/>
      <c r="AF532" s="373"/>
    </row>
    <row r="533" spans="1:32" s="128" customFormat="1" ht="43.5" customHeight="1" x14ac:dyDescent="0.3">
      <c r="A533" s="440"/>
      <c r="B533" s="483"/>
      <c r="C533" s="443"/>
      <c r="D533" s="486"/>
      <c r="E533" s="477"/>
      <c r="F533" s="200" t="s">
        <v>392</v>
      </c>
      <c r="G533" s="78"/>
      <c r="H533" s="80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81"/>
      <c r="AF533" s="78"/>
    </row>
    <row r="534" spans="1:32" s="128" customFormat="1" ht="43.5" customHeight="1" x14ac:dyDescent="0.3">
      <c r="A534" s="441"/>
      <c r="B534" s="484"/>
      <c r="C534" s="444"/>
      <c r="D534" s="487"/>
      <c r="E534" s="478"/>
      <c r="F534" s="201" t="s">
        <v>393</v>
      </c>
      <c r="G534" s="367">
        <f t="shared" ref="G534:AF534" si="227">G535-G533</f>
        <v>0</v>
      </c>
      <c r="H534" s="140">
        <f t="shared" si="227"/>
        <v>0</v>
      </c>
      <c r="I534" s="140">
        <f t="shared" si="227"/>
        <v>0</v>
      </c>
      <c r="J534" s="140">
        <f t="shared" si="227"/>
        <v>0</v>
      </c>
      <c r="K534" s="140">
        <f t="shared" si="227"/>
        <v>0</v>
      </c>
      <c r="L534" s="140">
        <f t="shared" si="227"/>
        <v>0</v>
      </c>
      <c r="M534" s="140">
        <f t="shared" si="227"/>
        <v>0</v>
      </c>
      <c r="N534" s="140">
        <f t="shared" si="227"/>
        <v>0</v>
      </c>
      <c r="O534" s="140">
        <f t="shared" si="227"/>
        <v>0</v>
      </c>
      <c r="P534" s="140">
        <f t="shared" si="227"/>
        <v>0</v>
      </c>
      <c r="Q534" s="140">
        <f t="shared" si="227"/>
        <v>0</v>
      </c>
      <c r="R534" s="140">
        <f t="shared" si="227"/>
        <v>0</v>
      </c>
      <c r="S534" s="140">
        <f t="shared" si="227"/>
        <v>0</v>
      </c>
      <c r="T534" s="140">
        <f t="shared" si="227"/>
        <v>0</v>
      </c>
      <c r="U534" s="140">
        <f t="shared" si="227"/>
        <v>0</v>
      </c>
      <c r="V534" s="140">
        <f t="shared" si="227"/>
        <v>0</v>
      </c>
      <c r="W534" s="140">
        <f t="shared" si="227"/>
        <v>0</v>
      </c>
      <c r="X534" s="140">
        <f t="shared" si="227"/>
        <v>0</v>
      </c>
      <c r="Y534" s="140">
        <f t="shared" si="227"/>
        <v>0</v>
      </c>
      <c r="Z534" s="140">
        <f t="shared" si="227"/>
        <v>0</v>
      </c>
      <c r="AA534" s="140">
        <f t="shared" si="227"/>
        <v>0</v>
      </c>
      <c r="AB534" s="140">
        <f t="shared" si="227"/>
        <v>0</v>
      </c>
      <c r="AC534" s="140">
        <f t="shared" si="227"/>
        <v>0</v>
      </c>
      <c r="AD534" s="137">
        <f t="shared" si="227"/>
        <v>0</v>
      </c>
      <c r="AE534" s="145">
        <f t="shared" si="227"/>
        <v>0</v>
      </c>
      <c r="AF534" s="367">
        <f t="shared" si="227"/>
        <v>0</v>
      </c>
    </row>
    <row r="535" spans="1:32" s="128" customFormat="1" ht="43.5" customHeight="1" x14ac:dyDescent="0.3">
      <c r="A535" s="442"/>
      <c r="B535" s="485"/>
      <c r="C535" s="445"/>
      <c r="D535" s="488"/>
      <c r="E535" s="479"/>
      <c r="F535" s="204" t="s">
        <v>394</v>
      </c>
      <c r="G535" s="373"/>
      <c r="H535" s="134"/>
      <c r="I535" s="207"/>
      <c r="J535" s="207"/>
      <c r="K535" s="207"/>
      <c r="L535" s="207"/>
      <c r="M535" s="207"/>
      <c r="N535" s="207"/>
      <c r="O535" s="207"/>
      <c r="P535" s="207"/>
      <c r="Q535" s="207"/>
      <c r="R535" s="207"/>
      <c r="S535" s="207"/>
      <c r="T535" s="207"/>
      <c r="U535" s="207"/>
      <c r="V535" s="207"/>
      <c r="W535" s="207"/>
      <c r="X535" s="207"/>
      <c r="Y535" s="207"/>
      <c r="Z535" s="207"/>
      <c r="AA535" s="207"/>
      <c r="AB535" s="207"/>
      <c r="AC535" s="207"/>
      <c r="AD535" s="207"/>
      <c r="AE535" s="248"/>
      <c r="AF535" s="373"/>
    </row>
    <row r="536" spans="1:32" s="128" customFormat="1" ht="43.5" customHeight="1" x14ac:dyDescent="0.3">
      <c r="A536" s="440"/>
      <c r="B536" s="451"/>
      <c r="C536" s="443"/>
      <c r="D536" s="486"/>
      <c r="E536" s="477"/>
      <c r="F536" s="200" t="s">
        <v>392</v>
      </c>
      <c r="G536" s="78"/>
      <c r="H536" s="80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81"/>
      <c r="AF536" s="78"/>
    </row>
    <row r="537" spans="1:32" s="128" customFormat="1" ht="43.5" customHeight="1" x14ac:dyDescent="0.3">
      <c r="A537" s="441"/>
      <c r="B537" s="449"/>
      <c r="C537" s="444"/>
      <c r="D537" s="487"/>
      <c r="E537" s="478"/>
      <c r="F537" s="206" t="s">
        <v>393</v>
      </c>
      <c r="G537" s="374">
        <f t="shared" ref="G537:AF537" si="228">G538-G536</f>
        <v>0</v>
      </c>
      <c r="H537" s="190">
        <f t="shared" si="228"/>
        <v>0</v>
      </c>
      <c r="I537" s="190">
        <f t="shared" si="228"/>
        <v>0</v>
      </c>
      <c r="J537" s="190">
        <f t="shared" si="228"/>
        <v>0</v>
      </c>
      <c r="K537" s="190">
        <f t="shared" si="228"/>
        <v>0</v>
      </c>
      <c r="L537" s="190">
        <f t="shared" si="228"/>
        <v>0</v>
      </c>
      <c r="M537" s="190">
        <f t="shared" si="228"/>
        <v>0</v>
      </c>
      <c r="N537" s="190">
        <f t="shared" si="228"/>
        <v>0</v>
      </c>
      <c r="O537" s="190">
        <f t="shared" si="228"/>
        <v>0</v>
      </c>
      <c r="P537" s="190">
        <f t="shared" si="228"/>
        <v>0</v>
      </c>
      <c r="Q537" s="190">
        <f t="shared" si="228"/>
        <v>0</v>
      </c>
      <c r="R537" s="190">
        <f t="shared" si="228"/>
        <v>0</v>
      </c>
      <c r="S537" s="190">
        <f t="shared" si="228"/>
        <v>0</v>
      </c>
      <c r="T537" s="190">
        <f t="shared" si="228"/>
        <v>0</v>
      </c>
      <c r="U537" s="190">
        <f t="shared" si="228"/>
        <v>0</v>
      </c>
      <c r="V537" s="190">
        <f t="shared" si="228"/>
        <v>0</v>
      </c>
      <c r="W537" s="190">
        <f t="shared" si="228"/>
        <v>0</v>
      </c>
      <c r="X537" s="190">
        <f t="shared" si="228"/>
        <v>0</v>
      </c>
      <c r="Y537" s="190">
        <f t="shared" si="228"/>
        <v>0</v>
      </c>
      <c r="Z537" s="190">
        <f t="shared" si="228"/>
        <v>0</v>
      </c>
      <c r="AA537" s="190">
        <f t="shared" si="228"/>
        <v>0</v>
      </c>
      <c r="AB537" s="190">
        <f t="shared" si="228"/>
        <v>0</v>
      </c>
      <c r="AC537" s="190">
        <f t="shared" si="228"/>
        <v>0</v>
      </c>
      <c r="AD537" s="189">
        <f t="shared" si="228"/>
        <v>0</v>
      </c>
      <c r="AE537" s="247">
        <f t="shared" si="228"/>
        <v>0</v>
      </c>
      <c r="AF537" s="374">
        <f t="shared" si="228"/>
        <v>0</v>
      </c>
    </row>
    <row r="538" spans="1:32" s="128" customFormat="1" ht="43.5" customHeight="1" x14ac:dyDescent="0.3">
      <c r="A538" s="442"/>
      <c r="B538" s="450"/>
      <c r="C538" s="445"/>
      <c r="D538" s="488"/>
      <c r="E538" s="479"/>
      <c r="F538" s="204" t="s">
        <v>394</v>
      </c>
      <c r="G538" s="373"/>
      <c r="H538" s="134"/>
      <c r="I538" s="207"/>
      <c r="J538" s="207"/>
      <c r="K538" s="207"/>
      <c r="L538" s="207"/>
      <c r="M538" s="207"/>
      <c r="N538" s="207"/>
      <c r="O538" s="207"/>
      <c r="P538" s="207"/>
      <c r="Q538" s="207"/>
      <c r="R538" s="207"/>
      <c r="S538" s="207"/>
      <c r="T538" s="207"/>
      <c r="U538" s="207"/>
      <c r="V538" s="207"/>
      <c r="W538" s="207"/>
      <c r="X538" s="207"/>
      <c r="Y538" s="207"/>
      <c r="Z538" s="207"/>
      <c r="AA538" s="207"/>
      <c r="AB538" s="207"/>
      <c r="AC538" s="207"/>
      <c r="AD538" s="207"/>
      <c r="AE538" s="248"/>
      <c r="AF538" s="373"/>
    </row>
    <row r="539" spans="1:32" s="128" customFormat="1" ht="43.5" customHeight="1" x14ac:dyDescent="0.3">
      <c r="A539" s="441"/>
      <c r="B539" s="449"/>
      <c r="C539" s="443"/>
      <c r="D539" s="462"/>
      <c r="E539" s="446"/>
      <c r="F539" s="200" t="s">
        <v>392</v>
      </c>
      <c r="G539" s="78"/>
      <c r="H539" s="80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81"/>
      <c r="AF539" s="78"/>
    </row>
    <row r="540" spans="1:32" s="128" customFormat="1" ht="43.5" customHeight="1" x14ac:dyDescent="0.3">
      <c r="A540" s="441"/>
      <c r="B540" s="449"/>
      <c r="C540" s="444"/>
      <c r="D540" s="463"/>
      <c r="E540" s="447"/>
      <c r="F540" s="206" t="s">
        <v>393</v>
      </c>
      <c r="G540" s="374">
        <f t="shared" ref="G540:AF540" si="229">G541-G539</f>
        <v>0</v>
      </c>
      <c r="H540" s="190">
        <f t="shared" si="229"/>
        <v>0</v>
      </c>
      <c r="I540" s="190">
        <f t="shared" si="229"/>
        <v>0</v>
      </c>
      <c r="J540" s="190">
        <f t="shared" si="229"/>
        <v>0</v>
      </c>
      <c r="K540" s="190">
        <f t="shared" si="229"/>
        <v>0</v>
      </c>
      <c r="L540" s="190">
        <f t="shared" si="229"/>
        <v>0</v>
      </c>
      <c r="M540" s="190">
        <f t="shared" si="229"/>
        <v>0</v>
      </c>
      <c r="N540" s="190">
        <f t="shared" si="229"/>
        <v>0</v>
      </c>
      <c r="O540" s="190">
        <f t="shared" si="229"/>
        <v>0</v>
      </c>
      <c r="P540" s="190">
        <f t="shared" si="229"/>
        <v>0</v>
      </c>
      <c r="Q540" s="190">
        <f t="shared" si="229"/>
        <v>0</v>
      </c>
      <c r="R540" s="190">
        <f t="shared" si="229"/>
        <v>0</v>
      </c>
      <c r="S540" s="190">
        <f t="shared" si="229"/>
        <v>0</v>
      </c>
      <c r="T540" s="190">
        <f t="shared" si="229"/>
        <v>0</v>
      </c>
      <c r="U540" s="190">
        <f t="shared" si="229"/>
        <v>0</v>
      </c>
      <c r="V540" s="190">
        <f t="shared" si="229"/>
        <v>0</v>
      </c>
      <c r="W540" s="190">
        <f t="shared" si="229"/>
        <v>0</v>
      </c>
      <c r="X540" s="190">
        <f t="shared" si="229"/>
        <v>0</v>
      </c>
      <c r="Y540" s="190">
        <f t="shared" si="229"/>
        <v>0</v>
      </c>
      <c r="Z540" s="190">
        <f t="shared" si="229"/>
        <v>0</v>
      </c>
      <c r="AA540" s="190">
        <f t="shared" si="229"/>
        <v>0</v>
      </c>
      <c r="AB540" s="190">
        <f t="shared" si="229"/>
        <v>0</v>
      </c>
      <c r="AC540" s="190">
        <f t="shared" si="229"/>
        <v>0</v>
      </c>
      <c r="AD540" s="189">
        <f t="shared" si="229"/>
        <v>0</v>
      </c>
      <c r="AE540" s="247">
        <f t="shared" si="229"/>
        <v>0</v>
      </c>
      <c r="AF540" s="374">
        <f t="shared" si="229"/>
        <v>0</v>
      </c>
    </row>
    <row r="541" spans="1:32" s="128" customFormat="1" ht="43.5" customHeight="1" x14ac:dyDescent="0.3">
      <c r="A541" s="442"/>
      <c r="B541" s="450"/>
      <c r="C541" s="445"/>
      <c r="D541" s="464"/>
      <c r="E541" s="448"/>
      <c r="F541" s="204" t="s">
        <v>394</v>
      </c>
      <c r="G541" s="373"/>
      <c r="H541" s="134"/>
      <c r="I541" s="207"/>
      <c r="J541" s="207"/>
      <c r="K541" s="207"/>
      <c r="L541" s="207"/>
      <c r="M541" s="207"/>
      <c r="N541" s="207"/>
      <c r="O541" s="207"/>
      <c r="P541" s="207"/>
      <c r="Q541" s="207"/>
      <c r="R541" s="207"/>
      <c r="S541" s="207"/>
      <c r="T541" s="207"/>
      <c r="U541" s="207"/>
      <c r="V541" s="207"/>
      <c r="W541" s="207"/>
      <c r="X541" s="207"/>
      <c r="Y541" s="207"/>
      <c r="Z541" s="207"/>
      <c r="AA541" s="207"/>
      <c r="AB541" s="207"/>
      <c r="AC541" s="207"/>
      <c r="AD541" s="207"/>
      <c r="AE541" s="248"/>
      <c r="AF541" s="373"/>
    </row>
    <row r="542" spans="1:32" s="128" customFormat="1" ht="43.5" customHeight="1" x14ac:dyDescent="0.3">
      <c r="A542" s="441"/>
      <c r="B542" s="449"/>
      <c r="C542" s="443"/>
      <c r="D542" s="486"/>
      <c r="E542" s="477"/>
      <c r="F542" s="200" t="s">
        <v>392</v>
      </c>
      <c r="G542" s="78"/>
      <c r="H542" s="80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81"/>
      <c r="AF542" s="78"/>
    </row>
    <row r="543" spans="1:32" s="128" customFormat="1" ht="43.5" customHeight="1" x14ac:dyDescent="0.3">
      <c r="A543" s="441"/>
      <c r="B543" s="449"/>
      <c r="C543" s="444"/>
      <c r="D543" s="487"/>
      <c r="E543" s="478"/>
      <c r="F543" s="206" t="s">
        <v>393</v>
      </c>
      <c r="G543" s="374">
        <f t="shared" ref="G543:AF543" si="230">G544-G542</f>
        <v>0</v>
      </c>
      <c r="H543" s="190">
        <f t="shared" si="230"/>
        <v>0</v>
      </c>
      <c r="I543" s="190">
        <f t="shared" si="230"/>
        <v>0</v>
      </c>
      <c r="J543" s="190">
        <f t="shared" si="230"/>
        <v>0</v>
      </c>
      <c r="K543" s="190">
        <f t="shared" si="230"/>
        <v>0</v>
      </c>
      <c r="L543" s="190">
        <f t="shared" si="230"/>
        <v>0</v>
      </c>
      <c r="M543" s="190">
        <f t="shared" si="230"/>
        <v>0</v>
      </c>
      <c r="N543" s="190">
        <f t="shared" si="230"/>
        <v>0</v>
      </c>
      <c r="O543" s="190">
        <f t="shared" si="230"/>
        <v>0</v>
      </c>
      <c r="P543" s="190">
        <f t="shared" si="230"/>
        <v>0</v>
      </c>
      <c r="Q543" s="190">
        <f t="shared" si="230"/>
        <v>0</v>
      </c>
      <c r="R543" s="190">
        <f t="shared" si="230"/>
        <v>0</v>
      </c>
      <c r="S543" s="190">
        <f t="shared" si="230"/>
        <v>0</v>
      </c>
      <c r="T543" s="190">
        <f t="shared" si="230"/>
        <v>0</v>
      </c>
      <c r="U543" s="190">
        <f t="shared" si="230"/>
        <v>0</v>
      </c>
      <c r="V543" s="190">
        <f t="shared" si="230"/>
        <v>0</v>
      </c>
      <c r="W543" s="190">
        <f t="shared" si="230"/>
        <v>0</v>
      </c>
      <c r="X543" s="190">
        <f t="shared" si="230"/>
        <v>0</v>
      </c>
      <c r="Y543" s="190">
        <f t="shared" si="230"/>
        <v>0</v>
      </c>
      <c r="Z543" s="190">
        <f t="shared" si="230"/>
        <v>0</v>
      </c>
      <c r="AA543" s="190">
        <f t="shared" si="230"/>
        <v>0</v>
      </c>
      <c r="AB543" s="190">
        <f t="shared" si="230"/>
        <v>0</v>
      </c>
      <c r="AC543" s="190">
        <f t="shared" si="230"/>
        <v>0</v>
      </c>
      <c r="AD543" s="189">
        <f t="shared" si="230"/>
        <v>0</v>
      </c>
      <c r="AE543" s="247">
        <f t="shared" si="230"/>
        <v>0</v>
      </c>
      <c r="AF543" s="374">
        <f t="shared" si="230"/>
        <v>0</v>
      </c>
    </row>
    <row r="544" spans="1:32" s="128" customFormat="1" ht="43.5" customHeight="1" x14ac:dyDescent="0.3">
      <c r="A544" s="442"/>
      <c r="B544" s="450"/>
      <c r="C544" s="445"/>
      <c r="D544" s="488"/>
      <c r="E544" s="479"/>
      <c r="F544" s="204" t="s">
        <v>394</v>
      </c>
      <c r="G544" s="373"/>
      <c r="H544" s="134"/>
      <c r="I544" s="207"/>
      <c r="J544" s="207"/>
      <c r="K544" s="207"/>
      <c r="L544" s="207"/>
      <c r="M544" s="207"/>
      <c r="N544" s="207"/>
      <c r="O544" s="207"/>
      <c r="P544" s="207"/>
      <c r="Q544" s="207"/>
      <c r="R544" s="207"/>
      <c r="S544" s="207"/>
      <c r="T544" s="207"/>
      <c r="U544" s="207"/>
      <c r="V544" s="207"/>
      <c r="W544" s="207"/>
      <c r="X544" s="207"/>
      <c r="Y544" s="207"/>
      <c r="Z544" s="207"/>
      <c r="AA544" s="207"/>
      <c r="AB544" s="207"/>
      <c r="AC544" s="207"/>
      <c r="AD544" s="207"/>
      <c r="AE544" s="248"/>
      <c r="AF544" s="373"/>
    </row>
    <row r="545" spans="1:32" s="128" customFormat="1" ht="59.25" customHeight="1" x14ac:dyDescent="0.35">
      <c r="A545" s="441"/>
      <c r="B545" s="449"/>
      <c r="C545" s="443"/>
      <c r="D545" s="462"/>
      <c r="E545" s="446"/>
      <c r="F545" s="200" t="s">
        <v>392</v>
      </c>
      <c r="G545" s="78"/>
      <c r="H545" s="80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293"/>
      <c r="U545" s="293"/>
      <c r="V545" s="293"/>
      <c r="W545" s="293"/>
      <c r="X545" s="293"/>
      <c r="Y545" s="293"/>
      <c r="Z545" s="293"/>
      <c r="AA545" s="293"/>
      <c r="AB545" s="293"/>
      <c r="AC545" s="293"/>
      <c r="AD545" s="293"/>
      <c r="AE545" s="294"/>
      <c r="AF545" s="78"/>
    </row>
    <row r="546" spans="1:32" s="128" customFormat="1" ht="59.25" customHeight="1" x14ac:dyDescent="0.3">
      <c r="A546" s="441"/>
      <c r="B546" s="449"/>
      <c r="C546" s="444"/>
      <c r="D546" s="463"/>
      <c r="E546" s="447"/>
      <c r="F546" s="206" t="s">
        <v>393</v>
      </c>
      <c r="G546" s="374">
        <f>G547-G545</f>
        <v>0</v>
      </c>
      <c r="H546" s="190">
        <f t="shared" ref="H546:AF546" si="231">H547-H545</f>
        <v>0</v>
      </c>
      <c r="I546" s="190">
        <f t="shared" si="231"/>
        <v>0</v>
      </c>
      <c r="J546" s="190">
        <f t="shared" si="231"/>
        <v>0</v>
      </c>
      <c r="K546" s="190">
        <f t="shared" si="231"/>
        <v>0</v>
      </c>
      <c r="L546" s="190">
        <f>L547-L545</f>
        <v>0</v>
      </c>
      <c r="M546" s="190">
        <f t="shared" si="231"/>
        <v>0</v>
      </c>
      <c r="N546" s="190">
        <f t="shared" si="231"/>
        <v>0</v>
      </c>
      <c r="O546" s="190">
        <f t="shared" si="231"/>
        <v>0</v>
      </c>
      <c r="P546" s="190">
        <f t="shared" si="231"/>
        <v>0</v>
      </c>
      <c r="Q546" s="190">
        <f t="shared" si="231"/>
        <v>0</v>
      </c>
      <c r="R546" s="190">
        <f t="shared" si="231"/>
        <v>0</v>
      </c>
      <c r="S546" s="190">
        <f t="shared" si="231"/>
        <v>0</v>
      </c>
      <c r="T546" s="190">
        <f t="shared" si="231"/>
        <v>0</v>
      </c>
      <c r="U546" s="190">
        <f t="shared" si="231"/>
        <v>0</v>
      </c>
      <c r="V546" s="190">
        <f t="shared" si="231"/>
        <v>0</v>
      </c>
      <c r="W546" s="190">
        <f t="shared" si="231"/>
        <v>0</v>
      </c>
      <c r="X546" s="190">
        <f t="shared" si="231"/>
        <v>0</v>
      </c>
      <c r="Y546" s="190">
        <f t="shared" si="231"/>
        <v>0</v>
      </c>
      <c r="Z546" s="190">
        <f t="shared" si="231"/>
        <v>0</v>
      </c>
      <c r="AA546" s="190">
        <f t="shared" si="231"/>
        <v>0</v>
      </c>
      <c r="AB546" s="190">
        <f t="shared" si="231"/>
        <v>0</v>
      </c>
      <c r="AC546" s="190">
        <f t="shared" si="231"/>
        <v>0</v>
      </c>
      <c r="AD546" s="189">
        <f t="shared" si="231"/>
        <v>0</v>
      </c>
      <c r="AE546" s="247">
        <f t="shared" si="231"/>
        <v>0</v>
      </c>
      <c r="AF546" s="374">
        <f t="shared" si="231"/>
        <v>0</v>
      </c>
    </row>
    <row r="547" spans="1:32" s="128" customFormat="1" ht="59.25" customHeight="1" x14ac:dyDescent="0.3">
      <c r="A547" s="442"/>
      <c r="B547" s="450"/>
      <c r="C547" s="445"/>
      <c r="D547" s="464"/>
      <c r="E547" s="448"/>
      <c r="F547" s="204" t="s">
        <v>394</v>
      </c>
      <c r="G547" s="373"/>
      <c r="H547" s="134"/>
      <c r="I547" s="207"/>
      <c r="J547" s="207"/>
      <c r="K547" s="207"/>
      <c r="L547" s="207"/>
      <c r="M547" s="207"/>
      <c r="N547" s="207"/>
      <c r="O547" s="207"/>
      <c r="P547" s="207"/>
      <c r="Q547" s="207"/>
      <c r="R547" s="207"/>
      <c r="S547" s="207"/>
      <c r="T547" s="207"/>
      <c r="U547" s="207"/>
      <c r="V547" s="207"/>
      <c r="W547" s="207"/>
      <c r="X547" s="207"/>
      <c r="Y547" s="207"/>
      <c r="Z547" s="207"/>
      <c r="AA547" s="207"/>
      <c r="AB547" s="207"/>
      <c r="AC547" s="207"/>
      <c r="AD547" s="207"/>
      <c r="AE547" s="248"/>
      <c r="AF547" s="373"/>
    </row>
    <row r="548" spans="1:32" s="128" customFormat="1" ht="43.5" customHeight="1" x14ac:dyDescent="0.35">
      <c r="A548" s="440"/>
      <c r="B548" s="483"/>
      <c r="C548" s="443"/>
      <c r="D548" s="486"/>
      <c r="E548" s="477"/>
      <c r="F548" s="200" t="s">
        <v>392</v>
      </c>
      <c r="G548" s="337"/>
      <c r="H548" s="338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3"/>
      <c r="U548" s="293"/>
      <c r="V548" s="293"/>
      <c r="W548" s="293"/>
      <c r="X548" s="293"/>
      <c r="Y548" s="293"/>
      <c r="Z548" s="293"/>
      <c r="AA548" s="293"/>
      <c r="AB548" s="293"/>
      <c r="AC548" s="293"/>
      <c r="AD548" s="293"/>
      <c r="AE548" s="294"/>
      <c r="AF548" s="337"/>
    </row>
    <row r="549" spans="1:32" s="128" customFormat="1" ht="43.5" customHeight="1" x14ac:dyDescent="0.3">
      <c r="A549" s="441"/>
      <c r="B549" s="484"/>
      <c r="C549" s="444"/>
      <c r="D549" s="487"/>
      <c r="E549" s="478"/>
      <c r="F549" s="201" t="s">
        <v>393</v>
      </c>
      <c r="G549" s="367">
        <f t="shared" ref="G549:AF549" si="232">G550-G548</f>
        <v>0</v>
      </c>
      <c r="H549" s="140">
        <f t="shared" si="232"/>
        <v>0</v>
      </c>
      <c r="I549" s="140">
        <f t="shared" si="232"/>
        <v>0</v>
      </c>
      <c r="J549" s="140">
        <f t="shared" si="232"/>
        <v>0</v>
      </c>
      <c r="K549" s="140">
        <f t="shared" si="232"/>
        <v>0</v>
      </c>
      <c r="L549" s="140">
        <f t="shared" si="232"/>
        <v>0</v>
      </c>
      <c r="M549" s="140">
        <f t="shared" si="232"/>
        <v>0</v>
      </c>
      <c r="N549" s="140">
        <f t="shared" si="232"/>
        <v>0</v>
      </c>
      <c r="O549" s="140">
        <f t="shared" si="232"/>
        <v>0</v>
      </c>
      <c r="P549" s="140">
        <f t="shared" si="232"/>
        <v>0</v>
      </c>
      <c r="Q549" s="140">
        <f t="shared" si="232"/>
        <v>0</v>
      </c>
      <c r="R549" s="140">
        <f t="shared" si="232"/>
        <v>0</v>
      </c>
      <c r="S549" s="140">
        <f t="shared" si="232"/>
        <v>0</v>
      </c>
      <c r="T549" s="140">
        <f t="shared" si="232"/>
        <v>0</v>
      </c>
      <c r="U549" s="140">
        <f t="shared" si="232"/>
        <v>0</v>
      </c>
      <c r="V549" s="140">
        <f t="shared" si="232"/>
        <v>0</v>
      </c>
      <c r="W549" s="140">
        <f t="shared" si="232"/>
        <v>0</v>
      </c>
      <c r="X549" s="140">
        <f t="shared" si="232"/>
        <v>0</v>
      </c>
      <c r="Y549" s="140">
        <f t="shared" si="232"/>
        <v>0</v>
      </c>
      <c r="Z549" s="140">
        <f t="shared" si="232"/>
        <v>0</v>
      </c>
      <c r="AA549" s="140">
        <f t="shared" si="232"/>
        <v>0</v>
      </c>
      <c r="AB549" s="140">
        <f t="shared" si="232"/>
        <v>0</v>
      </c>
      <c r="AC549" s="140">
        <f t="shared" si="232"/>
        <v>0</v>
      </c>
      <c r="AD549" s="137">
        <f t="shared" si="232"/>
        <v>0</v>
      </c>
      <c r="AE549" s="145">
        <f t="shared" si="232"/>
        <v>0</v>
      </c>
      <c r="AF549" s="367">
        <f t="shared" si="232"/>
        <v>0</v>
      </c>
    </row>
    <row r="550" spans="1:32" s="128" customFormat="1" ht="43.5" customHeight="1" x14ac:dyDescent="0.3">
      <c r="A550" s="442"/>
      <c r="B550" s="485"/>
      <c r="C550" s="445"/>
      <c r="D550" s="488"/>
      <c r="E550" s="479"/>
      <c r="F550" s="204" t="s">
        <v>394</v>
      </c>
      <c r="G550" s="373"/>
      <c r="H550" s="134"/>
      <c r="I550" s="207"/>
      <c r="J550" s="207"/>
      <c r="K550" s="207"/>
      <c r="L550" s="207"/>
      <c r="M550" s="207"/>
      <c r="N550" s="207"/>
      <c r="O550" s="207"/>
      <c r="P550" s="207"/>
      <c r="Q550" s="207"/>
      <c r="R550" s="207"/>
      <c r="S550" s="207"/>
      <c r="T550" s="207"/>
      <c r="U550" s="207"/>
      <c r="V550" s="207"/>
      <c r="W550" s="207"/>
      <c r="X550" s="207"/>
      <c r="Y550" s="207"/>
      <c r="Z550" s="207"/>
      <c r="AA550" s="207"/>
      <c r="AB550" s="207"/>
      <c r="AC550" s="207"/>
      <c r="AD550" s="207"/>
      <c r="AE550" s="248"/>
      <c r="AF550" s="373"/>
    </row>
    <row r="551" spans="1:32" s="128" customFormat="1" ht="46.5" customHeight="1" x14ac:dyDescent="0.35">
      <c r="A551" s="440"/>
      <c r="B551" s="557"/>
      <c r="C551" s="443"/>
      <c r="D551" s="486"/>
      <c r="E551" s="477"/>
      <c r="F551" s="200" t="s">
        <v>392</v>
      </c>
      <c r="G551" s="78"/>
      <c r="H551" s="80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293"/>
      <c r="U551" s="293"/>
      <c r="V551" s="293"/>
      <c r="W551" s="293"/>
      <c r="X551" s="293"/>
      <c r="Y551" s="293"/>
      <c r="Z551" s="293"/>
      <c r="AA551" s="293"/>
      <c r="AB551" s="293"/>
      <c r="AC551" s="293"/>
      <c r="AD551" s="293"/>
      <c r="AE551" s="294"/>
      <c r="AF551" s="78"/>
    </row>
    <row r="552" spans="1:32" s="128" customFormat="1" ht="46.5" customHeight="1" x14ac:dyDescent="0.3">
      <c r="A552" s="441"/>
      <c r="B552" s="557"/>
      <c r="C552" s="444"/>
      <c r="D552" s="487"/>
      <c r="E552" s="478"/>
      <c r="F552" s="206" t="s">
        <v>393</v>
      </c>
      <c r="G552" s="374">
        <f t="shared" ref="G552:AF552" si="233">G553-G551</f>
        <v>0</v>
      </c>
      <c r="H552" s="190">
        <f t="shared" si="233"/>
        <v>0</v>
      </c>
      <c r="I552" s="190">
        <f t="shared" si="233"/>
        <v>0</v>
      </c>
      <c r="J552" s="190">
        <f t="shared" si="233"/>
        <v>0</v>
      </c>
      <c r="K552" s="190">
        <f t="shared" si="233"/>
        <v>0</v>
      </c>
      <c r="L552" s="190">
        <f t="shared" si="233"/>
        <v>0</v>
      </c>
      <c r="M552" s="190">
        <f t="shared" si="233"/>
        <v>0</v>
      </c>
      <c r="N552" s="190">
        <f t="shared" si="233"/>
        <v>0</v>
      </c>
      <c r="O552" s="190">
        <f t="shared" si="233"/>
        <v>0</v>
      </c>
      <c r="P552" s="190">
        <f t="shared" si="233"/>
        <v>0</v>
      </c>
      <c r="Q552" s="190">
        <f t="shared" si="233"/>
        <v>0</v>
      </c>
      <c r="R552" s="190">
        <f t="shared" si="233"/>
        <v>0</v>
      </c>
      <c r="S552" s="190">
        <f t="shared" si="233"/>
        <v>0</v>
      </c>
      <c r="T552" s="190">
        <f t="shared" si="233"/>
        <v>0</v>
      </c>
      <c r="U552" s="190">
        <f t="shared" si="233"/>
        <v>0</v>
      </c>
      <c r="V552" s="190">
        <f t="shared" si="233"/>
        <v>0</v>
      </c>
      <c r="W552" s="190">
        <f t="shared" si="233"/>
        <v>0</v>
      </c>
      <c r="X552" s="190">
        <f t="shared" si="233"/>
        <v>0</v>
      </c>
      <c r="Y552" s="190">
        <f t="shared" si="233"/>
        <v>0</v>
      </c>
      <c r="Z552" s="190">
        <f t="shared" si="233"/>
        <v>0</v>
      </c>
      <c r="AA552" s="190">
        <f t="shared" si="233"/>
        <v>0</v>
      </c>
      <c r="AB552" s="190">
        <f t="shared" si="233"/>
        <v>0</v>
      </c>
      <c r="AC552" s="190">
        <f t="shared" si="233"/>
        <v>0</v>
      </c>
      <c r="AD552" s="189">
        <f t="shared" si="233"/>
        <v>0</v>
      </c>
      <c r="AE552" s="247">
        <f t="shared" si="233"/>
        <v>0</v>
      </c>
      <c r="AF552" s="374">
        <f t="shared" si="233"/>
        <v>0</v>
      </c>
    </row>
    <row r="553" spans="1:32" s="128" customFormat="1" ht="46.5" customHeight="1" x14ac:dyDescent="0.3">
      <c r="A553" s="442"/>
      <c r="B553" s="558"/>
      <c r="C553" s="445"/>
      <c r="D553" s="488"/>
      <c r="E553" s="479"/>
      <c r="F553" s="204" t="s">
        <v>394</v>
      </c>
      <c r="G553" s="373"/>
      <c r="H553" s="134"/>
      <c r="I553" s="207"/>
      <c r="J553" s="207"/>
      <c r="K553" s="207"/>
      <c r="L553" s="207"/>
      <c r="M553" s="207"/>
      <c r="N553" s="207"/>
      <c r="O553" s="207"/>
      <c r="P553" s="207"/>
      <c r="Q553" s="207"/>
      <c r="R553" s="207"/>
      <c r="S553" s="207"/>
      <c r="T553" s="207"/>
      <c r="U553" s="207"/>
      <c r="V553" s="207"/>
      <c r="W553" s="207"/>
      <c r="X553" s="207"/>
      <c r="Y553" s="207"/>
      <c r="Z553" s="207"/>
      <c r="AA553" s="207"/>
      <c r="AB553" s="207"/>
      <c r="AC553" s="207"/>
      <c r="AD553" s="207"/>
      <c r="AE553" s="248"/>
      <c r="AF553" s="373"/>
    </row>
    <row r="554" spans="1:32" s="128" customFormat="1" ht="42.75" customHeight="1" x14ac:dyDescent="0.35">
      <c r="A554" s="440"/>
      <c r="B554" s="451"/>
      <c r="C554" s="443"/>
      <c r="D554" s="462"/>
      <c r="E554" s="446"/>
      <c r="F554" s="200" t="s">
        <v>392</v>
      </c>
      <c r="G554" s="78"/>
      <c r="H554" s="80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293"/>
      <c r="U554" s="293"/>
      <c r="V554" s="293"/>
      <c r="W554" s="293"/>
      <c r="X554" s="293"/>
      <c r="Y554" s="293"/>
      <c r="Z554" s="293"/>
      <c r="AA554" s="293"/>
      <c r="AB554" s="293"/>
      <c r="AC554" s="293"/>
      <c r="AD554" s="293"/>
      <c r="AE554" s="294"/>
      <c r="AF554" s="78"/>
    </row>
    <row r="555" spans="1:32" s="128" customFormat="1" ht="42.75" customHeight="1" x14ac:dyDescent="0.3">
      <c r="A555" s="441"/>
      <c r="B555" s="449"/>
      <c r="C555" s="444"/>
      <c r="D555" s="463"/>
      <c r="E555" s="447"/>
      <c r="F555" s="201" t="s">
        <v>393</v>
      </c>
      <c r="G555" s="367">
        <f t="shared" ref="G555:AF555" si="234">G556-G554</f>
        <v>0</v>
      </c>
      <c r="H555" s="140">
        <f t="shared" si="234"/>
        <v>0</v>
      </c>
      <c r="I555" s="140">
        <f t="shared" si="234"/>
        <v>0</v>
      </c>
      <c r="J555" s="140">
        <f t="shared" si="234"/>
        <v>0</v>
      </c>
      <c r="K555" s="140">
        <f t="shared" si="234"/>
        <v>0</v>
      </c>
      <c r="L555" s="140">
        <f t="shared" si="234"/>
        <v>0</v>
      </c>
      <c r="M555" s="140">
        <f t="shared" si="234"/>
        <v>0</v>
      </c>
      <c r="N555" s="140">
        <f t="shared" si="234"/>
        <v>0</v>
      </c>
      <c r="O555" s="140">
        <f t="shared" si="234"/>
        <v>0</v>
      </c>
      <c r="P555" s="140">
        <f t="shared" si="234"/>
        <v>0</v>
      </c>
      <c r="Q555" s="140">
        <f t="shared" si="234"/>
        <v>0</v>
      </c>
      <c r="R555" s="140">
        <f t="shared" si="234"/>
        <v>0</v>
      </c>
      <c r="S555" s="140">
        <f t="shared" si="234"/>
        <v>0</v>
      </c>
      <c r="T555" s="140">
        <f t="shared" si="234"/>
        <v>0</v>
      </c>
      <c r="U555" s="140">
        <f t="shared" si="234"/>
        <v>0</v>
      </c>
      <c r="V555" s="140">
        <f t="shared" si="234"/>
        <v>0</v>
      </c>
      <c r="W555" s="140">
        <f t="shared" si="234"/>
        <v>0</v>
      </c>
      <c r="X555" s="140">
        <f t="shared" si="234"/>
        <v>0</v>
      </c>
      <c r="Y555" s="140">
        <f t="shared" si="234"/>
        <v>0</v>
      </c>
      <c r="Z555" s="140">
        <f t="shared" si="234"/>
        <v>0</v>
      </c>
      <c r="AA555" s="140">
        <f t="shared" si="234"/>
        <v>0</v>
      </c>
      <c r="AB555" s="140">
        <f t="shared" si="234"/>
        <v>0</v>
      </c>
      <c r="AC555" s="140">
        <f t="shared" si="234"/>
        <v>0</v>
      </c>
      <c r="AD555" s="137">
        <f t="shared" si="234"/>
        <v>0</v>
      </c>
      <c r="AE555" s="145">
        <f t="shared" si="234"/>
        <v>0</v>
      </c>
      <c r="AF555" s="367">
        <f t="shared" si="234"/>
        <v>0</v>
      </c>
    </row>
    <row r="556" spans="1:32" s="128" customFormat="1" ht="42.75" customHeight="1" x14ac:dyDescent="0.3">
      <c r="A556" s="442"/>
      <c r="B556" s="450"/>
      <c r="C556" s="445"/>
      <c r="D556" s="464"/>
      <c r="E556" s="448"/>
      <c r="F556" s="204" t="s">
        <v>394</v>
      </c>
      <c r="G556" s="373"/>
      <c r="H556" s="134"/>
      <c r="I556" s="207"/>
      <c r="J556" s="207"/>
      <c r="K556" s="207"/>
      <c r="L556" s="207"/>
      <c r="M556" s="207"/>
      <c r="N556" s="207"/>
      <c r="O556" s="207"/>
      <c r="P556" s="207"/>
      <c r="Q556" s="207"/>
      <c r="R556" s="207"/>
      <c r="S556" s="207"/>
      <c r="T556" s="207"/>
      <c r="U556" s="207"/>
      <c r="V556" s="207"/>
      <c r="W556" s="207"/>
      <c r="X556" s="207"/>
      <c r="Y556" s="207"/>
      <c r="Z556" s="207"/>
      <c r="AA556" s="207"/>
      <c r="AB556" s="207"/>
      <c r="AC556" s="207"/>
      <c r="AD556" s="207"/>
      <c r="AE556" s="248"/>
      <c r="AF556" s="373"/>
    </row>
    <row r="557" spans="1:32" s="128" customFormat="1" ht="43.5" customHeight="1" x14ac:dyDescent="0.35">
      <c r="A557" s="441"/>
      <c r="B557" s="449"/>
      <c r="C557" s="443"/>
      <c r="D557" s="462"/>
      <c r="E557" s="446"/>
      <c r="F557" s="200" t="s">
        <v>392</v>
      </c>
      <c r="G557" s="78"/>
      <c r="H557" s="80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293"/>
      <c r="U557" s="293"/>
      <c r="V557" s="293"/>
      <c r="W557" s="293"/>
      <c r="X557" s="293"/>
      <c r="Y557" s="293"/>
      <c r="Z557" s="293"/>
      <c r="AA557" s="293"/>
      <c r="AB557" s="293"/>
      <c r="AC557" s="293"/>
      <c r="AD557" s="293"/>
      <c r="AE557" s="294"/>
      <c r="AF557" s="78"/>
    </row>
    <row r="558" spans="1:32" s="128" customFormat="1" ht="43.5" customHeight="1" x14ac:dyDescent="0.3">
      <c r="A558" s="441"/>
      <c r="B558" s="449"/>
      <c r="C558" s="444"/>
      <c r="D558" s="463"/>
      <c r="E558" s="447"/>
      <c r="F558" s="206" t="s">
        <v>393</v>
      </c>
      <c r="G558" s="374">
        <f t="shared" ref="G558:AF558" si="235">G559-G557</f>
        <v>0</v>
      </c>
      <c r="H558" s="190">
        <f t="shared" si="235"/>
        <v>0</v>
      </c>
      <c r="I558" s="190">
        <f t="shared" si="235"/>
        <v>0</v>
      </c>
      <c r="J558" s="190">
        <f t="shared" si="235"/>
        <v>0</v>
      </c>
      <c r="K558" s="190">
        <f t="shared" si="235"/>
        <v>0</v>
      </c>
      <c r="L558" s="190">
        <f t="shared" si="235"/>
        <v>0</v>
      </c>
      <c r="M558" s="190">
        <f t="shared" si="235"/>
        <v>0</v>
      </c>
      <c r="N558" s="190">
        <f t="shared" si="235"/>
        <v>0</v>
      </c>
      <c r="O558" s="190">
        <f t="shared" si="235"/>
        <v>0</v>
      </c>
      <c r="P558" s="190">
        <f t="shared" si="235"/>
        <v>0</v>
      </c>
      <c r="Q558" s="190">
        <f t="shared" si="235"/>
        <v>0</v>
      </c>
      <c r="R558" s="190">
        <f t="shared" si="235"/>
        <v>0</v>
      </c>
      <c r="S558" s="190">
        <f t="shared" si="235"/>
        <v>0</v>
      </c>
      <c r="T558" s="190">
        <f t="shared" si="235"/>
        <v>0</v>
      </c>
      <c r="U558" s="190">
        <f t="shared" si="235"/>
        <v>0</v>
      </c>
      <c r="V558" s="190">
        <f t="shared" si="235"/>
        <v>0</v>
      </c>
      <c r="W558" s="190">
        <f t="shared" si="235"/>
        <v>0</v>
      </c>
      <c r="X558" s="190">
        <f t="shared" si="235"/>
        <v>0</v>
      </c>
      <c r="Y558" s="190">
        <f t="shared" si="235"/>
        <v>0</v>
      </c>
      <c r="Z558" s="190">
        <f t="shared" si="235"/>
        <v>0</v>
      </c>
      <c r="AA558" s="190">
        <f t="shared" si="235"/>
        <v>0</v>
      </c>
      <c r="AB558" s="190">
        <f t="shared" si="235"/>
        <v>0</v>
      </c>
      <c r="AC558" s="190">
        <f t="shared" si="235"/>
        <v>0</v>
      </c>
      <c r="AD558" s="189">
        <f t="shared" si="235"/>
        <v>0</v>
      </c>
      <c r="AE558" s="247">
        <f t="shared" si="235"/>
        <v>0</v>
      </c>
      <c r="AF558" s="374">
        <f t="shared" si="235"/>
        <v>0</v>
      </c>
    </row>
    <row r="559" spans="1:32" s="128" customFormat="1" ht="43.5" customHeight="1" x14ac:dyDescent="0.3">
      <c r="A559" s="442"/>
      <c r="B559" s="450"/>
      <c r="C559" s="445"/>
      <c r="D559" s="464"/>
      <c r="E559" s="448"/>
      <c r="F559" s="204" t="s">
        <v>394</v>
      </c>
      <c r="G559" s="373"/>
      <c r="H559" s="134"/>
      <c r="I559" s="207"/>
      <c r="J559" s="207"/>
      <c r="K559" s="207"/>
      <c r="L559" s="207"/>
      <c r="M559" s="207"/>
      <c r="N559" s="207"/>
      <c r="O559" s="207"/>
      <c r="P559" s="207"/>
      <c r="Q559" s="207"/>
      <c r="R559" s="207"/>
      <c r="S559" s="207"/>
      <c r="T559" s="207"/>
      <c r="U559" s="207"/>
      <c r="V559" s="207"/>
      <c r="W559" s="207"/>
      <c r="X559" s="207"/>
      <c r="Y559" s="207"/>
      <c r="Z559" s="207"/>
      <c r="AA559" s="207"/>
      <c r="AB559" s="207"/>
      <c r="AC559" s="207"/>
      <c r="AD559" s="207"/>
      <c r="AE559" s="248"/>
      <c r="AF559" s="373"/>
    </row>
    <row r="560" spans="1:32" s="128" customFormat="1" ht="43.5" customHeight="1" x14ac:dyDescent="0.35">
      <c r="A560" s="440"/>
      <c r="B560" s="451"/>
      <c r="C560" s="443"/>
      <c r="D560" s="462"/>
      <c r="E560" s="446"/>
      <c r="F560" s="200" t="s">
        <v>392</v>
      </c>
      <c r="G560" s="78"/>
      <c r="H560" s="80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293"/>
      <c r="U560" s="293"/>
      <c r="V560" s="293"/>
      <c r="W560" s="293"/>
      <c r="X560" s="293"/>
      <c r="Y560" s="293"/>
      <c r="Z560" s="293"/>
      <c r="AA560" s="293"/>
      <c r="AB560" s="293"/>
      <c r="AC560" s="293"/>
      <c r="AD560" s="293"/>
      <c r="AE560" s="294"/>
      <c r="AF560" s="78"/>
    </row>
    <row r="561" spans="1:32" s="128" customFormat="1" ht="43.5" customHeight="1" x14ac:dyDescent="0.3">
      <c r="A561" s="441"/>
      <c r="B561" s="449"/>
      <c r="C561" s="444"/>
      <c r="D561" s="463"/>
      <c r="E561" s="447"/>
      <c r="F561" s="201" t="s">
        <v>393</v>
      </c>
      <c r="G561" s="367">
        <f t="shared" ref="G561:AF561" si="236">G562-G560</f>
        <v>0</v>
      </c>
      <c r="H561" s="140">
        <f t="shared" si="236"/>
        <v>0</v>
      </c>
      <c r="I561" s="140">
        <f t="shared" si="236"/>
        <v>0</v>
      </c>
      <c r="J561" s="140">
        <f t="shared" si="236"/>
        <v>0</v>
      </c>
      <c r="K561" s="140">
        <f t="shared" si="236"/>
        <v>0</v>
      </c>
      <c r="L561" s="140">
        <f t="shared" si="236"/>
        <v>0</v>
      </c>
      <c r="M561" s="140">
        <f t="shared" si="236"/>
        <v>0</v>
      </c>
      <c r="N561" s="140">
        <f t="shared" si="236"/>
        <v>0</v>
      </c>
      <c r="O561" s="140">
        <f t="shared" si="236"/>
        <v>0</v>
      </c>
      <c r="P561" s="140">
        <f t="shared" si="236"/>
        <v>0</v>
      </c>
      <c r="Q561" s="140">
        <f t="shared" si="236"/>
        <v>0</v>
      </c>
      <c r="R561" s="140">
        <f t="shared" si="236"/>
        <v>0</v>
      </c>
      <c r="S561" s="140">
        <f t="shared" si="236"/>
        <v>0</v>
      </c>
      <c r="T561" s="140">
        <f t="shared" si="236"/>
        <v>0</v>
      </c>
      <c r="U561" s="140">
        <f t="shared" si="236"/>
        <v>0</v>
      </c>
      <c r="V561" s="140">
        <f t="shared" si="236"/>
        <v>0</v>
      </c>
      <c r="W561" s="140">
        <f t="shared" si="236"/>
        <v>0</v>
      </c>
      <c r="X561" s="140">
        <f t="shared" si="236"/>
        <v>0</v>
      </c>
      <c r="Y561" s="140">
        <f t="shared" si="236"/>
        <v>0</v>
      </c>
      <c r="Z561" s="140">
        <f t="shared" si="236"/>
        <v>0</v>
      </c>
      <c r="AA561" s="140">
        <f t="shared" si="236"/>
        <v>0</v>
      </c>
      <c r="AB561" s="140">
        <f t="shared" si="236"/>
        <v>0</v>
      </c>
      <c r="AC561" s="140">
        <f t="shared" si="236"/>
        <v>0</v>
      </c>
      <c r="AD561" s="137">
        <f t="shared" si="236"/>
        <v>0</v>
      </c>
      <c r="AE561" s="145">
        <f t="shared" si="236"/>
        <v>0</v>
      </c>
      <c r="AF561" s="367">
        <f t="shared" si="236"/>
        <v>0</v>
      </c>
    </row>
    <row r="562" spans="1:32" s="128" customFormat="1" ht="43.5" customHeight="1" x14ac:dyDescent="0.3">
      <c r="A562" s="442"/>
      <c r="B562" s="450"/>
      <c r="C562" s="445"/>
      <c r="D562" s="464"/>
      <c r="E562" s="448"/>
      <c r="F562" s="204" t="s">
        <v>394</v>
      </c>
      <c r="G562" s="373"/>
      <c r="H562" s="134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  <c r="AA562" s="207"/>
      <c r="AB562" s="207"/>
      <c r="AC562" s="207"/>
      <c r="AD562" s="207"/>
      <c r="AE562" s="248"/>
      <c r="AF562" s="373"/>
    </row>
    <row r="563" spans="1:32" s="128" customFormat="1" ht="43.5" customHeight="1" x14ac:dyDescent="0.35">
      <c r="A563" s="440"/>
      <c r="B563" s="483"/>
      <c r="C563" s="443"/>
      <c r="D563" s="462"/>
      <c r="E563" s="446"/>
      <c r="F563" s="200" t="s">
        <v>392</v>
      </c>
      <c r="G563" s="78"/>
      <c r="H563" s="80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293"/>
      <c r="U563" s="293"/>
      <c r="V563" s="293"/>
      <c r="W563" s="293"/>
      <c r="X563" s="293"/>
      <c r="Y563" s="293"/>
      <c r="Z563" s="293"/>
      <c r="AA563" s="293"/>
      <c r="AB563" s="293"/>
      <c r="AC563" s="293"/>
      <c r="AD563" s="293"/>
      <c r="AE563" s="294"/>
      <c r="AF563" s="78"/>
    </row>
    <row r="564" spans="1:32" s="128" customFormat="1" ht="43.5" customHeight="1" x14ac:dyDescent="0.3">
      <c r="A564" s="441"/>
      <c r="B564" s="484"/>
      <c r="C564" s="444"/>
      <c r="D564" s="463"/>
      <c r="E564" s="447"/>
      <c r="F564" s="201" t="s">
        <v>393</v>
      </c>
      <c r="G564" s="367">
        <f t="shared" ref="G564:AF564" si="237">G565-G563</f>
        <v>0</v>
      </c>
      <c r="H564" s="140">
        <f t="shared" si="237"/>
        <v>0</v>
      </c>
      <c r="I564" s="140">
        <f t="shared" si="237"/>
        <v>0</v>
      </c>
      <c r="J564" s="140">
        <f t="shared" si="237"/>
        <v>0</v>
      </c>
      <c r="K564" s="140">
        <f t="shared" si="237"/>
        <v>0</v>
      </c>
      <c r="L564" s="140">
        <f t="shared" si="237"/>
        <v>0</v>
      </c>
      <c r="M564" s="140">
        <f t="shared" si="237"/>
        <v>0</v>
      </c>
      <c r="N564" s="140">
        <f t="shared" si="237"/>
        <v>0</v>
      </c>
      <c r="O564" s="140">
        <f t="shared" si="237"/>
        <v>0</v>
      </c>
      <c r="P564" s="140">
        <f t="shared" si="237"/>
        <v>0</v>
      </c>
      <c r="Q564" s="140">
        <f t="shared" si="237"/>
        <v>0</v>
      </c>
      <c r="R564" s="140">
        <f t="shared" si="237"/>
        <v>0</v>
      </c>
      <c r="S564" s="140">
        <f t="shared" si="237"/>
        <v>0</v>
      </c>
      <c r="T564" s="140">
        <f t="shared" si="237"/>
        <v>0</v>
      </c>
      <c r="U564" s="140">
        <f t="shared" si="237"/>
        <v>0</v>
      </c>
      <c r="V564" s="140">
        <f t="shared" si="237"/>
        <v>0</v>
      </c>
      <c r="W564" s="140">
        <f t="shared" si="237"/>
        <v>0</v>
      </c>
      <c r="X564" s="140">
        <f t="shared" si="237"/>
        <v>0</v>
      </c>
      <c r="Y564" s="140">
        <f t="shared" si="237"/>
        <v>0</v>
      </c>
      <c r="Z564" s="140">
        <f t="shared" si="237"/>
        <v>0</v>
      </c>
      <c r="AA564" s="140">
        <f t="shared" si="237"/>
        <v>0</v>
      </c>
      <c r="AB564" s="140">
        <f t="shared" si="237"/>
        <v>0</v>
      </c>
      <c r="AC564" s="140">
        <f t="shared" si="237"/>
        <v>0</v>
      </c>
      <c r="AD564" s="137">
        <f t="shared" si="237"/>
        <v>0</v>
      </c>
      <c r="AE564" s="145">
        <f t="shared" si="237"/>
        <v>0</v>
      </c>
      <c r="AF564" s="367">
        <f t="shared" si="237"/>
        <v>0</v>
      </c>
    </row>
    <row r="565" spans="1:32" s="128" customFormat="1" ht="43.5" customHeight="1" x14ac:dyDescent="0.3">
      <c r="A565" s="442"/>
      <c r="B565" s="485"/>
      <c r="C565" s="445"/>
      <c r="D565" s="464"/>
      <c r="E565" s="448"/>
      <c r="F565" s="204" t="s">
        <v>394</v>
      </c>
      <c r="G565" s="373"/>
      <c r="H565" s="134"/>
      <c r="I565" s="207"/>
      <c r="J565" s="207"/>
      <c r="K565" s="207"/>
      <c r="L565" s="207"/>
      <c r="M565" s="207"/>
      <c r="N565" s="207"/>
      <c r="O565" s="207"/>
      <c r="P565" s="207"/>
      <c r="Q565" s="207"/>
      <c r="R565" s="207"/>
      <c r="S565" s="207"/>
      <c r="T565" s="207"/>
      <c r="U565" s="207"/>
      <c r="V565" s="207"/>
      <c r="W565" s="207"/>
      <c r="X565" s="207"/>
      <c r="Y565" s="207"/>
      <c r="Z565" s="207"/>
      <c r="AA565" s="207"/>
      <c r="AB565" s="207"/>
      <c r="AC565" s="207"/>
      <c r="AD565" s="207"/>
      <c r="AE565" s="248"/>
      <c r="AF565" s="373"/>
    </row>
    <row r="566" spans="1:32" s="128" customFormat="1" ht="43.5" customHeight="1" x14ac:dyDescent="0.3">
      <c r="A566" s="440"/>
      <c r="B566" s="451"/>
      <c r="C566" s="443"/>
      <c r="D566" s="462"/>
      <c r="E566" s="446"/>
      <c r="F566" s="200" t="s">
        <v>392</v>
      </c>
      <c r="G566" s="78"/>
      <c r="H566" s="72"/>
      <c r="I566" s="71"/>
      <c r="J566" s="71"/>
      <c r="K566" s="71"/>
      <c r="L566" s="71"/>
      <c r="M566" s="71"/>
      <c r="N566" s="71"/>
      <c r="O566" s="71"/>
      <c r="P566" s="71"/>
      <c r="Q566" s="72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281"/>
      <c r="AF566" s="73"/>
    </row>
    <row r="567" spans="1:32" s="128" customFormat="1" ht="43.5" customHeight="1" x14ac:dyDescent="0.3">
      <c r="A567" s="441"/>
      <c r="B567" s="449"/>
      <c r="C567" s="444"/>
      <c r="D567" s="463"/>
      <c r="E567" s="447"/>
      <c r="F567" s="201" t="s">
        <v>393</v>
      </c>
      <c r="G567" s="367">
        <f>G568-G566</f>
        <v>0</v>
      </c>
      <c r="H567" s="140">
        <f t="shared" ref="H567:AF567" si="238">H568-H566</f>
        <v>0</v>
      </c>
      <c r="I567" s="137">
        <f t="shared" si="238"/>
        <v>0</v>
      </c>
      <c r="J567" s="137">
        <f t="shared" si="238"/>
        <v>0</v>
      </c>
      <c r="K567" s="137">
        <f t="shared" si="238"/>
        <v>0</v>
      </c>
      <c r="L567" s="137">
        <f t="shared" si="238"/>
        <v>0</v>
      </c>
      <c r="M567" s="137">
        <f t="shared" si="238"/>
        <v>0</v>
      </c>
      <c r="N567" s="137">
        <f t="shared" si="238"/>
        <v>0</v>
      </c>
      <c r="O567" s="137">
        <f t="shared" si="238"/>
        <v>0</v>
      </c>
      <c r="P567" s="137">
        <f t="shared" si="238"/>
        <v>0</v>
      </c>
      <c r="Q567" s="137">
        <f t="shared" si="238"/>
        <v>0</v>
      </c>
      <c r="R567" s="137">
        <f t="shared" si="238"/>
        <v>0</v>
      </c>
      <c r="S567" s="137">
        <f t="shared" si="238"/>
        <v>0</v>
      </c>
      <c r="T567" s="137">
        <f t="shared" si="238"/>
        <v>0</v>
      </c>
      <c r="U567" s="137">
        <f t="shared" si="238"/>
        <v>0</v>
      </c>
      <c r="V567" s="137">
        <f t="shared" si="238"/>
        <v>0</v>
      </c>
      <c r="W567" s="137">
        <f t="shared" si="238"/>
        <v>0</v>
      </c>
      <c r="X567" s="137">
        <f t="shared" si="238"/>
        <v>0</v>
      </c>
      <c r="Y567" s="137">
        <f t="shared" si="238"/>
        <v>0</v>
      </c>
      <c r="Z567" s="137">
        <f t="shared" si="238"/>
        <v>0</v>
      </c>
      <c r="AA567" s="137">
        <f t="shared" si="238"/>
        <v>0</v>
      </c>
      <c r="AB567" s="137">
        <f t="shared" si="238"/>
        <v>0</v>
      </c>
      <c r="AC567" s="137">
        <f t="shared" si="238"/>
        <v>0</v>
      </c>
      <c r="AD567" s="137">
        <f t="shared" si="238"/>
        <v>0</v>
      </c>
      <c r="AE567" s="145">
        <f t="shared" si="238"/>
        <v>0</v>
      </c>
      <c r="AF567" s="367">
        <f t="shared" si="238"/>
        <v>0</v>
      </c>
    </row>
    <row r="568" spans="1:32" s="128" customFormat="1" ht="43.5" customHeight="1" x14ac:dyDescent="0.3">
      <c r="A568" s="442"/>
      <c r="B568" s="450"/>
      <c r="C568" s="445"/>
      <c r="D568" s="464"/>
      <c r="E568" s="448"/>
      <c r="F568" s="199" t="s">
        <v>394</v>
      </c>
      <c r="G568" s="371"/>
      <c r="H568" s="142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  <c r="AC568" s="138"/>
      <c r="AD568" s="138"/>
      <c r="AE568" s="244"/>
      <c r="AF568" s="371"/>
    </row>
    <row r="569" spans="1:32" s="128" customFormat="1" ht="43.5" customHeight="1" x14ac:dyDescent="0.3">
      <c r="A569" s="440"/>
      <c r="B569" s="451"/>
      <c r="C569" s="443"/>
      <c r="D569" s="474"/>
      <c r="E569" s="554"/>
      <c r="F569" s="200" t="s">
        <v>392</v>
      </c>
      <c r="G569" s="78"/>
      <c r="H569" s="72"/>
      <c r="I569" s="71"/>
      <c r="J569" s="71"/>
      <c r="K569" s="71"/>
      <c r="L569" s="71"/>
      <c r="M569" s="71"/>
      <c r="N569" s="71"/>
      <c r="O569" s="71"/>
      <c r="P569" s="71"/>
      <c r="Q569" s="72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281"/>
      <c r="AF569" s="73"/>
    </row>
    <row r="570" spans="1:32" s="128" customFormat="1" ht="43.5" customHeight="1" x14ac:dyDescent="0.3">
      <c r="A570" s="441"/>
      <c r="B570" s="449"/>
      <c r="C570" s="444"/>
      <c r="D570" s="475"/>
      <c r="E570" s="555"/>
      <c r="F570" s="201" t="s">
        <v>393</v>
      </c>
      <c r="G570" s="367">
        <f>G571-G569</f>
        <v>0</v>
      </c>
      <c r="H570" s="140">
        <f t="shared" ref="H570:AF570" si="239">H571-H569</f>
        <v>0</v>
      </c>
      <c r="I570" s="137">
        <f t="shared" si="239"/>
        <v>0</v>
      </c>
      <c r="J570" s="137">
        <f t="shared" si="239"/>
        <v>0</v>
      </c>
      <c r="K570" s="137">
        <f t="shared" si="239"/>
        <v>0</v>
      </c>
      <c r="L570" s="137">
        <f t="shared" si="239"/>
        <v>0</v>
      </c>
      <c r="M570" s="137">
        <f t="shared" si="239"/>
        <v>0</v>
      </c>
      <c r="N570" s="137">
        <f t="shared" si="239"/>
        <v>0</v>
      </c>
      <c r="O570" s="137">
        <f t="shared" si="239"/>
        <v>0</v>
      </c>
      <c r="P570" s="137">
        <f t="shared" si="239"/>
        <v>0</v>
      </c>
      <c r="Q570" s="137">
        <f t="shared" si="239"/>
        <v>0</v>
      </c>
      <c r="R570" s="137">
        <f t="shared" si="239"/>
        <v>0</v>
      </c>
      <c r="S570" s="137">
        <f t="shared" si="239"/>
        <v>0</v>
      </c>
      <c r="T570" s="137">
        <f t="shared" si="239"/>
        <v>0</v>
      </c>
      <c r="U570" s="137">
        <f t="shared" si="239"/>
        <v>0</v>
      </c>
      <c r="V570" s="137">
        <f t="shared" si="239"/>
        <v>0</v>
      </c>
      <c r="W570" s="137">
        <f t="shared" si="239"/>
        <v>0</v>
      </c>
      <c r="X570" s="137">
        <f t="shared" si="239"/>
        <v>0</v>
      </c>
      <c r="Y570" s="137">
        <f t="shared" si="239"/>
        <v>0</v>
      </c>
      <c r="Z570" s="137">
        <f t="shared" si="239"/>
        <v>0</v>
      </c>
      <c r="AA570" s="137">
        <f t="shared" si="239"/>
        <v>0</v>
      </c>
      <c r="AB570" s="137">
        <f t="shared" si="239"/>
        <v>0</v>
      </c>
      <c r="AC570" s="137">
        <f t="shared" si="239"/>
        <v>0</v>
      </c>
      <c r="AD570" s="137">
        <f t="shared" si="239"/>
        <v>0</v>
      </c>
      <c r="AE570" s="145">
        <f t="shared" si="239"/>
        <v>0</v>
      </c>
      <c r="AF570" s="367">
        <f t="shared" si="239"/>
        <v>0</v>
      </c>
    </row>
    <row r="571" spans="1:32" s="128" customFormat="1" ht="43.5" customHeight="1" x14ac:dyDescent="0.3">
      <c r="A571" s="442"/>
      <c r="B571" s="450"/>
      <c r="C571" s="445"/>
      <c r="D571" s="476"/>
      <c r="E571" s="556"/>
      <c r="F571" s="199" t="s">
        <v>394</v>
      </c>
      <c r="G571" s="371"/>
      <c r="H571" s="142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  <c r="AC571" s="138"/>
      <c r="AD571" s="138"/>
      <c r="AE571" s="244"/>
      <c r="AF571" s="371"/>
    </row>
    <row r="572" spans="1:32" s="128" customFormat="1" ht="43.5" customHeight="1" x14ac:dyDescent="0.3">
      <c r="A572" s="440"/>
      <c r="B572" s="451"/>
      <c r="C572" s="443"/>
      <c r="D572" s="462"/>
      <c r="E572" s="446"/>
      <c r="F572" s="200" t="s">
        <v>392</v>
      </c>
      <c r="G572" s="78"/>
      <c r="H572" s="72"/>
      <c r="I572" s="71"/>
      <c r="J572" s="71"/>
      <c r="K572" s="71"/>
      <c r="L572" s="71"/>
      <c r="M572" s="71"/>
      <c r="N572" s="71"/>
      <c r="O572" s="71"/>
      <c r="P572" s="71"/>
      <c r="Q572" s="72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281"/>
      <c r="AF572" s="73"/>
    </row>
    <row r="573" spans="1:32" s="128" customFormat="1" ht="43.5" customHeight="1" x14ac:dyDescent="0.3">
      <c r="A573" s="441"/>
      <c r="B573" s="449"/>
      <c r="C573" s="444"/>
      <c r="D573" s="463"/>
      <c r="E573" s="447"/>
      <c r="F573" s="201" t="s">
        <v>393</v>
      </c>
      <c r="G573" s="367">
        <f>G574-G572</f>
        <v>0</v>
      </c>
      <c r="H573" s="140">
        <f t="shared" ref="H573:AF573" si="240">H574-H572</f>
        <v>0</v>
      </c>
      <c r="I573" s="137">
        <f t="shared" si="240"/>
        <v>0</v>
      </c>
      <c r="J573" s="137">
        <f t="shared" si="240"/>
        <v>0</v>
      </c>
      <c r="K573" s="137">
        <f t="shared" si="240"/>
        <v>0</v>
      </c>
      <c r="L573" s="137">
        <f t="shared" si="240"/>
        <v>0</v>
      </c>
      <c r="M573" s="137">
        <f t="shared" si="240"/>
        <v>0</v>
      </c>
      <c r="N573" s="137">
        <f t="shared" si="240"/>
        <v>0</v>
      </c>
      <c r="O573" s="137">
        <f t="shared" si="240"/>
        <v>0</v>
      </c>
      <c r="P573" s="137">
        <f t="shared" si="240"/>
        <v>0</v>
      </c>
      <c r="Q573" s="137">
        <f t="shared" si="240"/>
        <v>0</v>
      </c>
      <c r="R573" s="137">
        <f t="shared" si="240"/>
        <v>0</v>
      </c>
      <c r="S573" s="137">
        <f t="shared" si="240"/>
        <v>0</v>
      </c>
      <c r="T573" s="137">
        <f t="shared" si="240"/>
        <v>0</v>
      </c>
      <c r="U573" s="137">
        <f t="shared" si="240"/>
        <v>0</v>
      </c>
      <c r="V573" s="137">
        <f t="shared" si="240"/>
        <v>0</v>
      </c>
      <c r="W573" s="137">
        <f t="shared" si="240"/>
        <v>0</v>
      </c>
      <c r="X573" s="137">
        <f t="shared" si="240"/>
        <v>0</v>
      </c>
      <c r="Y573" s="137">
        <f t="shared" si="240"/>
        <v>0</v>
      </c>
      <c r="Z573" s="137">
        <f t="shared" si="240"/>
        <v>0</v>
      </c>
      <c r="AA573" s="137">
        <f t="shared" si="240"/>
        <v>0</v>
      </c>
      <c r="AB573" s="137">
        <f t="shared" si="240"/>
        <v>0</v>
      </c>
      <c r="AC573" s="137">
        <f t="shared" si="240"/>
        <v>0</v>
      </c>
      <c r="AD573" s="137">
        <f t="shared" si="240"/>
        <v>0</v>
      </c>
      <c r="AE573" s="145">
        <f t="shared" si="240"/>
        <v>0</v>
      </c>
      <c r="AF573" s="367">
        <f t="shared" si="240"/>
        <v>0</v>
      </c>
    </row>
    <row r="574" spans="1:32" s="128" customFormat="1" ht="43.5" customHeight="1" x14ac:dyDescent="0.3">
      <c r="A574" s="442"/>
      <c r="B574" s="450"/>
      <c r="C574" s="445"/>
      <c r="D574" s="464"/>
      <c r="E574" s="448"/>
      <c r="F574" s="199" t="s">
        <v>394</v>
      </c>
      <c r="G574" s="371"/>
      <c r="H574" s="142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  <c r="AC574" s="138"/>
      <c r="AD574" s="138"/>
      <c r="AE574" s="244"/>
      <c r="AF574" s="371"/>
    </row>
    <row r="575" spans="1:32" s="128" customFormat="1" ht="43.5" customHeight="1" x14ac:dyDescent="0.3">
      <c r="A575" s="440"/>
      <c r="B575" s="451"/>
      <c r="C575" s="443"/>
      <c r="D575" s="462"/>
      <c r="E575" s="446"/>
      <c r="F575" s="200" t="s">
        <v>392</v>
      </c>
      <c r="G575" s="78"/>
      <c r="H575" s="72"/>
      <c r="I575" s="71"/>
      <c r="J575" s="71"/>
      <c r="K575" s="71"/>
      <c r="L575" s="71"/>
      <c r="M575" s="71"/>
      <c r="N575" s="71"/>
      <c r="O575" s="71"/>
      <c r="P575" s="71"/>
      <c r="Q575" s="72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281"/>
      <c r="AF575" s="73"/>
    </row>
    <row r="576" spans="1:32" s="128" customFormat="1" ht="43.5" customHeight="1" x14ac:dyDescent="0.3">
      <c r="A576" s="441"/>
      <c r="B576" s="449"/>
      <c r="C576" s="444"/>
      <c r="D576" s="463"/>
      <c r="E576" s="447"/>
      <c r="F576" s="201" t="s">
        <v>393</v>
      </c>
      <c r="G576" s="367">
        <f t="shared" ref="G576:V576" si="241">G577-G575</f>
        <v>0</v>
      </c>
      <c r="H576" s="140">
        <f t="shared" si="241"/>
        <v>0</v>
      </c>
      <c r="I576" s="137">
        <f t="shared" si="241"/>
        <v>0</v>
      </c>
      <c r="J576" s="137">
        <f t="shared" si="241"/>
        <v>0</v>
      </c>
      <c r="K576" s="137">
        <f t="shared" si="241"/>
        <v>0</v>
      </c>
      <c r="L576" s="137">
        <f t="shared" si="241"/>
        <v>0</v>
      </c>
      <c r="M576" s="137">
        <f t="shared" si="241"/>
        <v>0</v>
      </c>
      <c r="N576" s="137">
        <f t="shared" si="241"/>
        <v>0</v>
      </c>
      <c r="O576" s="137">
        <f t="shared" si="241"/>
        <v>0</v>
      </c>
      <c r="P576" s="137">
        <f t="shared" si="241"/>
        <v>0</v>
      </c>
      <c r="Q576" s="137">
        <f t="shared" si="241"/>
        <v>0</v>
      </c>
      <c r="R576" s="137">
        <f t="shared" si="241"/>
        <v>0</v>
      </c>
      <c r="S576" s="137">
        <f t="shared" si="241"/>
        <v>0</v>
      </c>
      <c r="T576" s="137">
        <f t="shared" si="241"/>
        <v>0</v>
      </c>
      <c r="U576" s="137">
        <f t="shared" si="241"/>
        <v>0</v>
      </c>
      <c r="V576" s="137">
        <f t="shared" si="241"/>
        <v>0</v>
      </c>
      <c r="W576" s="137">
        <f t="shared" ref="W576:AF576" si="242">W577-W575</f>
        <v>0</v>
      </c>
      <c r="X576" s="137">
        <f t="shared" si="242"/>
        <v>0</v>
      </c>
      <c r="Y576" s="137">
        <f t="shared" si="242"/>
        <v>0</v>
      </c>
      <c r="Z576" s="137">
        <f t="shared" si="242"/>
        <v>0</v>
      </c>
      <c r="AA576" s="137">
        <f t="shared" si="242"/>
        <v>0</v>
      </c>
      <c r="AB576" s="137">
        <f t="shared" si="242"/>
        <v>0</v>
      </c>
      <c r="AC576" s="137">
        <f t="shared" si="242"/>
        <v>0</v>
      </c>
      <c r="AD576" s="137">
        <f t="shared" si="242"/>
        <v>0</v>
      </c>
      <c r="AE576" s="145">
        <f t="shared" si="242"/>
        <v>0</v>
      </c>
      <c r="AF576" s="367">
        <f t="shared" si="242"/>
        <v>0</v>
      </c>
    </row>
    <row r="577" spans="1:32" s="128" customFormat="1" ht="43.5" customHeight="1" x14ac:dyDescent="0.3">
      <c r="A577" s="442"/>
      <c r="B577" s="450"/>
      <c r="C577" s="445"/>
      <c r="D577" s="464"/>
      <c r="E577" s="448"/>
      <c r="F577" s="199" t="s">
        <v>394</v>
      </c>
      <c r="G577" s="371"/>
      <c r="H577" s="142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244"/>
      <c r="AF577" s="371"/>
    </row>
    <row r="578" spans="1:32" s="128" customFormat="1" ht="43.5" customHeight="1" x14ac:dyDescent="0.3">
      <c r="A578" s="440"/>
      <c r="B578" s="451"/>
      <c r="C578" s="443"/>
      <c r="D578" s="462"/>
      <c r="E578" s="446"/>
      <c r="F578" s="200" t="s">
        <v>392</v>
      </c>
      <c r="G578" s="78"/>
      <c r="H578" s="72"/>
      <c r="I578" s="71"/>
      <c r="J578" s="71"/>
      <c r="K578" s="71"/>
      <c r="L578" s="71"/>
      <c r="M578" s="71"/>
      <c r="N578" s="71"/>
      <c r="O578" s="71"/>
      <c r="P578" s="71"/>
      <c r="Q578" s="72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281"/>
      <c r="AF578" s="73"/>
    </row>
    <row r="579" spans="1:32" s="128" customFormat="1" ht="43.5" customHeight="1" x14ac:dyDescent="0.3">
      <c r="A579" s="441"/>
      <c r="B579" s="449"/>
      <c r="C579" s="444"/>
      <c r="D579" s="463"/>
      <c r="E579" s="447"/>
      <c r="F579" s="201" t="s">
        <v>393</v>
      </c>
      <c r="G579" s="367">
        <f t="shared" ref="G579:V579" si="243">G580-G578</f>
        <v>0</v>
      </c>
      <c r="H579" s="140">
        <f t="shared" si="243"/>
        <v>0</v>
      </c>
      <c r="I579" s="137">
        <f t="shared" si="243"/>
        <v>0</v>
      </c>
      <c r="J579" s="137">
        <f t="shared" si="243"/>
        <v>0</v>
      </c>
      <c r="K579" s="137">
        <f t="shared" si="243"/>
        <v>0</v>
      </c>
      <c r="L579" s="137">
        <f t="shared" si="243"/>
        <v>0</v>
      </c>
      <c r="M579" s="137">
        <f t="shared" si="243"/>
        <v>0</v>
      </c>
      <c r="N579" s="137">
        <f t="shared" si="243"/>
        <v>0</v>
      </c>
      <c r="O579" s="137">
        <f t="shared" si="243"/>
        <v>0</v>
      </c>
      <c r="P579" s="137">
        <f t="shared" si="243"/>
        <v>0</v>
      </c>
      <c r="Q579" s="137">
        <f t="shared" si="243"/>
        <v>0</v>
      </c>
      <c r="R579" s="137">
        <f t="shared" si="243"/>
        <v>0</v>
      </c>
      <c r="S579" s="137">
        <f t="shared" si="243"/>
        <v>0</v>
      </c>
      <c r="T579" s="137">
        <f t="shared" si="243"/>
        <v>0</v>
      </c>
      <c r="U579" s="137">
        <f t="shared" si="243"/>
        <v>0</v>
      </c>
      <c r="V579" s="137">
        <f t="shared" si="243"/>
        <v>0</v>
      </c>
      <c r="W579" s="137">
        <f t="shared" ref="W579:AF579" si="244">W580-W578</f>
        <v>0</v>
      </c>
      <c r="X579" s="137">
        <f t="shared" si="244"/>
        <v>0</v>
      </c>
      <c r="Y579" s="137">
        <f t="shared" si="244"/>
        <v>0</v>
      </c>
      <c r="Z579" s="137">
        <f t="shared" si="244"/>
        <v>0</v>
      </c>
      <c r="AA579" s="137">
        <f t="shared" si="244"/>
        <v>0</v>
      </c>
      <c r="AB579" s="137">
        <f t="shared" si="244"/>
        <v>0</v>
      </c>
      <c r="AC579" s="137">
        <f t="shared" si="244"/>
        <v>0</v>
      </c>
      <c r="AD579" s="137">
        <f t="shared" si="244"/>
        <v>0</v>
      </c>
      <c r="AE579" s="145">
        <f t="shared" si="244"/>
        <v>0</v>
      </c>
      <c r="AF579" s="367">
        <f t="shared" si="244"/>
        <v>0</v>
      </c>
    </row>
    <row r="580" spans="1:32" s="128" customFormat="1" ht="43.5" customHeight="1" x14ac:dyDescent="0.3">
      <c r="A580" s="442"/>
      <c r="B580" s="450"/>
      <c r="C580" s="445"/>
      <c r="D580" s="464"/>
      <c r="E580" s="448"/>
      <c r="F580" s="199" t="s">
        <v>394</v>
      </c>
      <c r="G580" s="371"/>
      <c r="H580" s="142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244"/>
      <c r="AF580" s="371"/>
    </row>
    <row r="581" spans="1:32" s="128" customFormat="1" ht="43.5" customHeight="1" x14ac:dyDescent="0.3">
      <c r="A581" s="440"/>
      <c r="B581" s="451"/>
      <c r="C581" s="443"/>
      <c r="D581" s="474"/>
      <c r="E581" s="554"/>
      <c r="F581" s="200" t="s">
        <v>392</v>
      </c>
      <c r="G581" s="78"/>
      <c r="H581" s="72"/>
      <c r="I581" s="71"/>
      <c r="J581" s="71"/>
      <c r="K581" s="71"/>
      <c r="L581" s="71"/>
      <c r="M581" s="71"/>
      <c r="N581" s="71"/>
      <c r="O581" s="71"/>
      <c r="P581" s="71"/>
      <c r="Q581" s="72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281"/>
      <c r="AF581" s="73"/>
    </row>
    <row r="582" spans="1:32" s="128" customFormat="1" ht="43.5" customHeight="1" x14ac:dyDescent="0.3">
      <c r="A582" s="441"/>
      <c r="B582" s="449"/>
      <c r="C582" s="444"/>
      <c r="D582" s="475"/>
      <c r="E582" s="555"/>
      <c r="F582" s="201" t="s">
        <v>393</v>
      </c>
      <c r="G582" s="367">
        <f t="shared" ref="G582:V582" si="245">G583-G581</f>
        <v>0</v>
      </c>
      <c r="H582" s="140">
        <f t="shared" si="245"/>
        <v>0</v>
      </c>
      <c r="I582" s="137">
        <f t="shared" si="245"/>
        <v>0</v>
      </c>
      <c r="J582" s="137">
        <f t="shared" si="245"/>
        <v>0</v>
      </c>
      <c r="K582" s="137">
        <f t="shared" si="245"/>
        <v>0</v>
      </c>
      <c r="L582" s="137">
        <f t="shared" si="245"/>
        <v>0</v>
      </c>
      <c r="M582" s="137">
        <f t="shared" si="245"/>
        <v>0</v>
      </c>
      <c r="N582" s="137">
        <f t="shared" si="245"/>
        <v>0</v>
      </c>
      <c r="O582" s="137">
        <f t="shared" si="245"/>
        <v>0</v>
      </c>
      <c r="P582" s="137">
        <f t="shared" si="245"/>
        <v>0</v>
      </c>
      <c r="Q582" s="137">
        <f t="shared" si="245"/>
        <v>0</v>
      </c>
      <c r="R582" s="137">
        <f t="shared" si="245"/>
        <v>0</v>
      </c>
      <c r="S582" s="137">
        <f t="shared" si="245"/>
        <v>0</v>
      </c>
      <c r="T582" s="137">
        <f t="shared" si="245"/>
        <v>0</v>
      </c>
      <c r="U582" s="137">
        <f t="shared" si="245"/>
        <v>0</v>
      </c>
      <c r="V582" s="137">
        <f t="shared" si="245"/>
        <v>0</v>
      </c>
      <c r="W582" s="137">
        <f t="shared" ref="W582:AF582" si="246">W583-W581</f>
        <v>0</v>
      </c>
      <c r="X582" s="137">
        <f t="shared" si="246"/>
        <v>0</v>
      </c>
      <c r="Y582" s="137">
        <f t="shared" si="246"/>
        <v>0</v>
      </c>
      <c r="Z582" s="137">
        <f t="shared" si="246"/>
        <v>0</v>
      </c>
      <c r="AA582" s="137">
        <f t="shared" si="246"/>
        <v>0</v>
      </c>
      <c r="AB582" s="137">
        <f t="shared" si="246"/>
        <v>0</v>
      </c>
      <c r="AC582" s="137">
        <f t="shared" si="246"/>
        <v>0</v>
      </c>
      <c r="AD582" s="137">
        <f t="shared" si="246"/>
        <v>0</v>
      </c>
      <c r="AE582" s="145">
        <f t="shared" si="246"/>
        <v>0</v>
      </c>
      <c r="AF582" s="367">
        <f t="shared" si="246"/>
        <v>0</v>
      </c>
    </row>
    <row r="583" spans="1:32" s="128" customFormat="1" ht="43.5" customHeight="1" x14ac:dyDescent="0.3">
      <c r="A583" s="442"/>
      <c r="B583" s="450"/>
      <c r="C583" s="445"/>
      <c r="D583" s="476"/>
      <c r="E583" s="556"/>
      <c r="F583" s="199" t="s">
        <v>394</v>
      </c>
      <c r="G583" s="371"/>
      <c r="H583" s="142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244"/>
      <c r="AF583" s="371"/>
    </row>
    <row r="584" spans="1:32" s="128" customFormat="1" ht="43.5" customHeight="1" x14ac:dyDescent="0.3">
      <c r="A584" s="440"/>
      <c r="B584" s="451"/>
      <c r="C584" s="443"/>
      <c r="D584" s="462"/>
      <c r="E584" s="446"/>
      <c r="F584" s="200" t="s">
        <v>392</v>
      </c>
      <c r="G584" s="78"/>
      <c r="H584" s="72"/>
      <c r="I584" s="71"/>
      <c r="J584" s="71"/>
      <c r="K584" s="71"/>
      <c r="L584" s="71"/>
      <c r="M584" s="71"/>
      <c r="N584" s="71"/>
      <c r="O584" s="71"/>
      <c r="P584" s="71"/>
      <c r="Q584" s="72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281"/>
      <c r="AF584" s="73"/>
    </row>
    <row r="585" spans="1:32" s="128" customFormat="1" ht="43.5" customHeight="1" x14ac:dyDescent="0.3">
      <c r="A585" s="441"/>
      <c r="B585" s="449"/>
      <c r="C585" s="444"/>
      <c r="D585" s="463"/>
      <c r="E585" s="447"/>
      <c r="F585" s="201" t="s">
        <v>393</v>
      </c>
      <c r="G585" s="367">
        <f t="shared" ref="G585:AF585" si="247">G586-G584</f>
        <v>0</v>
      </c>
      <c r="H585" s="140">
        <f t="shared" si="247"/>
        <v>0</v>
      </c>
      <c r="I585" s="140">
        <f t="shared" si="247"/>
        <v>0</v>
      </c>
      <c r="J585" s="140">
        <f t="shared" si="247"/>
        <v>0</v>
      </c>
      <c r="K585" s="140">
        <f t="shared" si="247"/>
        <v>0</v>
      </c>
      <c r="L585" s="140">
        <f t="shared" si="247"/>
        <v>0</v>
      </c>
      <c r="M585" s="140">
        <f t="shared" si="247"/>
        <v>0</v>
      </c>
      <c r="N585" s="140">
        <f t="shared" si="247"/>
        <v>0</v>
      </c>
      <c r="O585" s="140">
        <f t="shared" si="247"/>
        <v>0</v>
      </c>
      <c r="P585" s="140">
        <f t="shared" si="247"/>
        <v>0</v>
      </c>
      <c r="Q585" s="140">
        <f t="shared" si="247"/>
        <v>0</v>
      </c>
      <c r="R585" s="140">
        <f t="shared" si="247"/>
        <v>0</v>
      </c>
      <c r="S585" s="140">
        <f t="shared" si="247"/>
        <v>0</v>
      </c>
      <c r="T585" s="140">
        <f t="shared" si="247"/>
        <v>0</v>
      </c>
      <c r="U585" s="140">
        <f t="shared" si="247"/>
        <v>0</v>
      </c>
      <c r="V585" s="140">
        <f t="shared" si="247"/>
        <v>0</v>
      </c>
      <c r="W585" s="140">
        <f t="shared" si="247"/>
        <v>0</v>
      </c>
      <c r="X585" s="140">
        <f t="shared" si="247"/>
        <v>0</v>
      </c>
      <c r="Y585" s="140">
        <f t="shared" si="247"/>
        <v>0</v>
      </c>
      <c r="Z585" s="140">
        <f t="shared" si="247"/>
        <v>0</v>
      </c>
      <c r="AA585" s="140">
        <f t="shared" si="247"/>
        <v>0</v>
      </c>
      <c r="AB585" s="140">
        <f t="shared" si="247"/>
        <v>0</v>
      </c>
      <c r="AC585" s="140">
        <f t="shared" si="247"/>
        <v>0</v>
      </c>
      <c r="AD585" s="137">
        <f t="shared" si="247"/>
        <v>0</v>
      </c>
      <c r="AE585" s="145">
        <f t="shared" si="247"/>
        <v>0</v>
      </c>
      <c r="AF585" s="367">
        <f t="shared" si="247"/>
        <v>0</v>
      </c>
    </row>
    <row r="586" spans="1:32" s="128" customFormat="1" ht="43.5" customHeight="1" x14ac:dyDescent="0.3">
      <c r="A586" s="442"/>
      <c r="B586" s="450"/>
      <c r="C586" s="445"/>
      <c r="D586" s="464"/>
      <c r="E586" s="448"/>
      <c r="F586" s="204" t="s">
        <v>394</v>
      </c>
      <c r="G586" s="373"/>
      <c r="H586" s="134"/>
      <c r="I586" s="207"/>
      <c r="J586" s="207"/>
      <c r="K586" s="207"/>
      <c r="L586" s="207"/>
      <c r="M586" s="207"/>
      <c r="N586" s="207"/>
      <c r="O586" s="207"/>
      <c r="P586" s="207"/>
      <c r="Q586" s="207"/>
      <c r="R586" s="207"/>
      <c r="S586" s="207"/>
      <c r="T586" s="207"/>
      <c r="U586" s="207"/>
      <c r="V586" s="207"/>
      <c r="W586" s="207"/>
      <c r="X586" s="207"/>
      <c r="Y586" s="207"/>
      <c r="Z586" s="207"/>
      <c r="AA586" s="207"/>
      <c r="AB586" s="207"/>
      <c r="AC586" s="207"/>
      <c r="AD586" s="207"/>
      <c r="AE586" s="248"/>
      <c r="AF586" s="373"/>
    </row>
    <row r="587" spans="1:32" s="128" customFormat="1" ht="43.5" customHeight="1" x14ac:dyDescent="0.3">
      <c r="A587" s="440"/>
      <c r="B587" s="451"/>
      <c r="C587" s="443"/>
      <c r="D587" s="462"/>
      <c r="E587" s="446"/>
      <c r="F587" s="200" t="s">
        <v>392</v>
      </c>
      <c r="G587" s="78"/>
      <c r="H587" s="72"/>
      <c r="I587" s="71"/>
      <c r="J587" s="71"/>
      <c r="K587" s="71"/>
      <c r="L587" s="71"/>
      <c r="M587" s="71"/>
      <c r="N587" s="71"/>
      <c r="O587" s="71"/>
      <c r="P587" s="71"/>
      <c r="Q587" s="72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281"/>
      <c r="AF587" s="73"/>
    </row>
    <row r="588" spans="1:32" s="128" customFormat="1" ht="43.5" customHeight="1" x14ac:dyDescent="0.3">
      <c r="A588" s="441"/>
      <c r="B588" s="449"/>
      <c r="C588" s="444"/>
      <c r="D588" s="463"/>
      <c r="E588" s="447"/>
      <c r="F588" s="201" t="s">
        <v>393</v>
      </c>
      <c r="G588" s="367">
        <f t="shared" ref="G588" si="248">G589-G587</f>
        <v>0</v>
      </c>
      <c r="H588" s="140">
        <f t="shared" ref="H588" si="249">H589-H587</f>
        <v>0</v>
      </c>
      <c r="I588" s="137">
        <f t="shared" ref="I588" si="250">I589-I587</f>
        <v>0</v>
      </c>
      <c r="J588" s="137">
        <f t="shared" ref="J588" si="251">J589-J587</f>
        <v>0</v>
      </c>
      <c r="K588" s="137">
        <f t="shared" ref="K588" si="252">K589-K587</f>
        <v>0</v>
      </c>
      <c r="L588" s="137">
        <f t="shared" ref="L588" si="253">L589-L587</f>
        <v>0</v>
      </c>
      <c r="M588" s="137">
        <f t="shared" ref="M588" si="254">M589-M587</f>
        <v>0</v>
      </c>
      <c r="N588" s="137">
        <f t="shared" ref="N588" si="255">N589-N587</f>
        <v>0</v>
      </c>
      <c r="O588" s="137">
        <f t="shared" ref="O588" si="256">O589-O587</f>
        <v>0</v>
      </c>
      <c r="P588" s="137">
        <f t="shared" ref="P588" si="257">P589-P587</f>
        <v>0</v>
      </c>
      <c r="Q588" s="137">
        <f t="shared" ref="Q588" si="258">Q589-Q587</f>
        <v>0</v>
      </c>
      <c r="R588" s="137">
        <f t="shared" ref="R588" si="259">R589-R587</f>
        <v>0</v>
      </c>
      <c r="S588" s="137">
        <f t="shared" ref="S588" si="260">S589-S587</f>
        <v>0</v>
      </c>
      <c r="T588" s="137">
        <f t="shared" ref="T588" si="261">T589-T587</f>
        <v>0</v>
      </c>
      <c r="U588" s="137">
        <f t="shared" ref="U588" si="262">U589-U587</f>
        <v>0</v>
      </c>
      <c r="V588" s="137">
        <f t="shared" ref="V588:AF588" si="263">V589-V587</f>
        <v>0</v>
      </c>
      <c r="W588" s="137">
        <f t="shared" si="263"/>
        <v>0</v>
      </c>
      <c r="X588" s="137">
        <f t="shared" si="263"/>
        <v>0</v>
      </c>
      <c r="Y588" s="137">
        <f t="shared" si="263"/>
        <v>0</v>
      </c>
      <c r="Z588" s="137">
        <f t="shared" si="263"/>
        <v>0</v>
      </c>
      <c r="AA588" s="137">
        <f t="shared" si="263"/>
        <v>0</v>
      </c>
      <c r="AB588" s="137">
        <f t="shared" si="263"/>
        <v>0</v>
      </c>
      <c r="AC588" s="137">
        <f t="shared" si="263"/>
        <v>0</v>
      </c>
      <c r="AD588" s="137">
        <f t="shared" si="263"/>
        <v>0</v>
      </c>
      <c r="AE588" s="145">
        <f t="shared" si="263"/>
        <v>0</v>
      </c>
      <c r="AF588" s="367">
        <f t="shared" si="263"/>
        <v>0</v>
      </c>
    </row>
    <row r="589" spans="1:32" s="128" customFormat="1" ht="43.5" customHeight="1" x14ac:dyDescent="0.3">
      <c r="A589" s="442"/>
      <c r="B589" s="450"/>
      <c r="C589" s="445"/>
      <c r="D589" s="464"/>
      <c r="E589" s="448"/>
      <c r="F589" s="199" t="s">
        <v>394</v>
      </c>
      <c r="G589" s="371"/>
      <c r="H589" s="142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244"/>
      <c r="AF589" s="371"/>
    </row>
    <row r="590" spans="1:32" s="128" customFormat="1" ht="43.5" customHeight="1" x14ac:dyDescent="0.3">
      <c r="A590" s="440"/>
      <c r="B590" s="451"/>
      <c r="C590" s="443"/>
      <c r="D590" s="462"/>
      <c r="E590" s="446"/>
      <c r="F590" s="200" t="s">
        <v>392</v>
      </c>
      <c r="G590" s="78"/>
      <c r="H590" s="72"/>
      <c r="I590" s="71"/>
      <c r="J590" s="71"/>
      <c r="K590" s="71"/>
      <c r="L590" s="71"/>
      <c r="M590" s="71"/>
      <c r="N590" s="71"/>
      <c r="O590" s="71"/>
      <c r="P590" s="71"/>
      <c r="Q590" s="72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281"/>
      <c r="AF590" s="73"/>
    </row>
    <row r="591" spans="1:32" s="128" customFormat="1" ht="43.5" customHeight="1" x14ac:dyDescent="0.3">
      <c r="A591" s="441"/>
      <c r="B591" s="449"/>
      <c r="C591" s="444"/>
      <c r="D591" s="463"/>
      <c r="E591" s="447"/>
      <c r="F591" s="201" t="s">
        <v>393</v>
      </c>
      <c r="G591" s="367">
        <f t="shared" ref="G591" si="264">G592-G590</f>
        <v>0</v>
      </c>
      <c r="H591" s="140">
        <f t="shared" ref="H591" si="265">H592-H590</f>
        <v>0</v>
      </c>
      <c r="I591" s="137">
        <f t="shared" ref="I591" si="266">I592-I590</f>
        <v>0</v>
      </c>
      <c r="J591" s="137">
        <f t="shared" ref="J591" si="267">J592-J590</f>
        <v>0</v>
      </c>
      <c r="K591" s="137">
        <f t="shared" ref="K591" si="268">K592-K590</f>
        <v>0</v>
      </c>
      <c r="L591" s="137">
        <f t="shared" ref="L591" si="269">L592-L590</f>
        <v>0</v>
      </c>
      <c r="M591" s="137">
        <f t="shared" ref="M591" si="270">M592-M590</f>
        <v>0</v>
      </c>
      <c r="N591" s="137">
        <f t="shared" ref="N591" si="271">N592-N590</f>
        <v>0</v>
      </c>
      <c r="O591" s="137">
        <f t="shared" ref="O591" si="272">O592-O590</f>
        <v>0</v>
      </c>
      <c r="P591" s="137">
        <f t="shared" ref="P591" si="273">P592-P590</f>
        <v>0</v>
      </c>
      <c r="Q591" s="137">
        <f t="shared" ref="Q591" si="274">Q592-Q590</f>
        <v>0</v>
      </c>
      <c r="R591" s="137">
        <f t="shared" ref="R591" si="275">R592-R590</f>
        <v>0</v>
      </c>
      <c r="S591" s="137">
        <f t="shared" ref="S591" si="276">S592-S590</f>
        <v>0</v>
      </c>
      <c r="T591" s="137">
        <f t="shared" ref="T591" si="277">T592-T590</f>
        <v>0</v>
      </c>
      <c r="U591" s="137">
        <f t="shared" ref="U591" si="278">U592-U590</f>
        <v>0</v>
      </c>
      <c r="V591" s="137">
        <f t="shared" ref="V591:AF591" si="279">V592-V590</f>
        <v>0</v>
      </c>
      <c r="W591" s="137">
        <f t="shared" si="279"/>
        <v>0</v>
      </c>
      <c r="X591" s="137">
        <f t="shared" si="279"/>
        <v>0</v>
      </c>
      <c r="Y591" s="137">
        <f t="shared" si="279"/>
        <v>0</v>
      </c>
      <c r="Z591" s="137">
        <f t="shared" si="279"/>
        <v>0</v>
      </c>
      <c r="AA591" s="137">
        <f t="shared" si="279"/>
        <v>0</v>
      </c>
      <c r="AB591" s="137">
        <f t="shared" si="279"/>
        <v>0</v>
      </c>
      <c r="AC591" s="137">
        <f t="shared" si="279"/>
        <v>0</v>
      </c>
      <c r="AD591" s="137">
        <f t="shared" si="279"/>
        <v>0</v>
      </c>
      <c r="AE591" s="145">
        <f t="shared" si="279"/>
        <v>0</v>
      </c>
      <c r="AF591" s="367">
        <f t="shared" si="279"/>
        <v>0</v>
      </c>
    </row>
    <row r="592" spans="1:32" s="128" customFormat="1" ht="43.5" customHeight="1" x14ac:dyDescent="0.3">
      <c r="A592" s="442"/>
      <c r="B592" s="450"/>
      <c r="C592" s="445"/>
      <c r="D592" s="464"/>
      <c r="E592" s="448"/>
      <c r="F592" s="199" t="s">
        <v>394</v>
      </c>
      <c r="G592" s="371"/>
      <c r="H592" s="142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244"/>
      <c r="AF592" s="371"/>
    </row>
    <row r="593" spans="1:32" s="128" customFormat="1" ht="43.5" customHeight="1" x14ac:dyDescent="0.3">
      <c r="A593" s="440"/>
      <c r="B593" s="451"/>
      <c r="C593" s="443"/>
      <c r="D593" s="462"/>
      <c r="E593" s="446"/>
      <c r="F593" s="200" t="s">
        <v>392</v>
      </c>
      <c r="G593" s="78"/>
      <c r="H593" s="72"/>
      <c r="I593" s="71"/>
      <c r="J593" s="71"/>
      <c r="K593" s="71"/>
      <c r="L593" s="71"/>
      <c r="M593" s="71"/>
      <c r="N593" s="71"/>
      <c r="O593" s="71"/>
      <c r="P593" s="71"/>
      <c r="Q593" s="72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281"/>
      <c r="AF593" s="73"/>
    </row>
    <row r="594" spans="1:32" s="128" customFormat="1" ht="43.5" customHeight="1" x14ac:dyDescent="0.3">
      <c r="A594" s="441"/>
      <c r="B594" s="449"/>
      <c r="C594" s="444"/>
      <c r="D594" s="463"/>
      <c r="E594" s="447"/>
      <c r="F594" s="201" t="s">
        <v>393</v>
      </c>
      <c r="G594" s="367">
        <f t="shared" ref="G594" si="280">G595-G593</f>
        <v>0</v>
      </c>
      <c r="H594" s="140">
        <f t="shared" ref="H594" si="281">H595-H593</f>
        <v>0</v>
      </c>
      <c r="I594" s="137">
        <f t="shared" ref="I594" si="282">I595-I593</f>
        <v>0</v>
      </c>
      <c r="J594" s="137">
        <f t="shared" ref="J594" si="283">J595-J593</f>
        <v>0</v>
      </c>
      <c r="K594" s="137">
        <f t="shared" ref="K594" si="284">K595-K593</f>
        <v>0</v>
      </c>
      <c r="L594" s="137">
        <f t="shared" ref="L594" si="285">L595-L593</f>
        <v>0</v>
      </c>
      <c r="M594" s="137">
        <f t="shared" ref="M594" si="286">M595-M593</f>
        <v>0</v>
      </c>
      <c r="N594" s="137">
        <f t="shared" ref="N594" si="287">N595-N593</f>
        <v>0</v>
      </c>
      <c r="O594" s="137">
        <f t="shared" ref="O594" si="288">O595-O593</f>
        <v>0</v>
      </c>
      <c r="P594" s="137">
        <f t="shared" ref="P594" si="289">P595-P593</f>
        <v>0</v>
      </c>
      <c r="Q594" s="137">
        <f t="shared" ref="Q594" si="290">Q595-Q593</f>
        <v>0</v>
      </c>
      <c r="R594" s="137">
        <f t="shared" ref="R594" si="291">R595-R593</f>
        <v>0</v>
      </c>
      <c r="S594" s="137">
        <f t="shared" ref="S594" si="292">S595-S593</f>
        <v>0</v>
      </c>
      <c r="T594" s="137">
        <f t="shared" ref="T594" si="293">T595-T593</f>
        <v>0</v>
      </c>
      <c r="U594" s="137">
        <f t="shared" ref="U594" si="294">U595-U593</f>
        <v>0</v>
      </c>
      <c r="V594" s="137">
        <f t="shared" ref="V594:AF594" si="295">V595-V593</f>
        <v>0</v>
      </c>
      <c r="W594" s="137">
        <f t="shared" si="295"/>
        <v>0</v>
      </c>
      <c r="X594" s="137">
        <f t="shared" si="295"/>
        <v>0</v>
      </c>
      <c r="Y594" s="137">
        <f t="shared" si="295"/>
        <v>0</v>
      </c>
      <c r="Z594" s="137">
        <f t="shared" si="295"/>
        <v>0</v>
      </c>
      <c r="AA594" s="137">
        <f t="shared" si="295"/>
        <v>0</v>
      </c>
      <c r="AB594" s="137">
        <f t="shared" si="295"/>
        <v>0</v>
      </c>
      <c r="AC594" s="137">
        <f t="shared" si="295"/>
        <v>0</v>
      </c>
      <c r="AD594" s="137">
        <f t="shared" si="295"/>
        <v>0</v>
      </c>
      <c r="AE594" s="145">
        <f t="shared" si="295"/>
        <v>0</v>
      </c>
      <c r="AF594" s="367">
        <f t="shared" si="295"/>
        <v>0</v>
      </c>
    </row>
    <row r="595" spans="1:32" s="128" customFormat="1" ht="43.5" customHeight="1" x14ac:dyDescent="0.3">
      <c r="A595" s="442"/>
      <c r="B595" s="450"/>
      <c r="C595" s="445"/>
      <c r="D595" s="464"/>
      <c r="E595" s="448"/>
      <c r="F595" s="199" t="s">
        <v>394</v>
      </c>
      <c r="G595" s="371"/>
      <c r="H595" s="142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  <c r="AC595" s="138"/>
      <c r="AD595" s="138"/>
      <c r="AE595" s="244"/>
      <c r="AF595" s="371"/>
    </row>
    <row r="596" spans="1:32" s="128" customFormat="1" ht="43.5" customHeight="1" x14ac:dyDescent="0.3">
      <c r="A596" s="440"/>
      <c r="B596" s="451"/>
      <c r="C596" s="443"/>
      <c r="D596" s="462"/>
      <c r="E596" s="446"/>
      <c r="F596" s="200" t="s">
        <v>392</v>
      </c>
      <c r="G596" s="78"/>
      <c r="H596" s="72"/>
      <c r="I596" s="71"/>
      <c r="J596" s="71"/>
      <c r="K596" s="71"/>
      <c r="L596" s="71"/>
      <c r="M596" s="71"/>
      <c r="N596" s="71"/>
      <c r="O596" s="71"/>
      <c r="P596" s="71"/>
      <c r="Q596" s="72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281"/>
      <c r="AF596" s="73"/>
    </row>
    <row r="597" spans="1:32" s="128" customFormat="1" ht="43.5" customHeight="1" x14ac:dyDescent="0.3">
      <c r="A597" s="441"/>
      <c r="B597" s="449"/>
      <c r="C597" s="444"/>
      <c r="D597" s="463"/>
      <c r="E597" s="447"/>
      <c r="F597" s="201" t="s">
        <v>393</v>
      </c>
      <c r="G597" s="367">
        <f t="shared" ref="G597" si="296">G598-G596</f>
        <v>0</v>
      </c>
      <c r="H597" s="140">
        <f t="shared" ref="H597:AF597" si="297">H598-H596</f>
        <v>0</v>
      </c>
      <c r="I597" s="140">
        <f t="shared" si="297"/>
        <v>0</v>
      </c>
      <c r="J597" s="140">
        <f t="shared" si="297"/>
        <v>0</v>
      </c>
      <c r="K597" s="140">
        <f t="shared" si="297"/>
        <v>0</v>
      </c>
      <c r="L597" s="140">
        <f t="shared" si="297"/>
        <v>0</v>
      </c>
      <c r="M597" s="140">
        <f t="shared" si="297"/>
        <v>0</v>
      </c>
      <c r="N597" s="140">
        <f t="shared" si="297"/>
        <v>0</v>
      </c>
      <c r="O597" s="140">
        <f t="shared" si="297"/>
        <v>0</v>
      </c>
      <c r="P597" s="140">
        <f t="shared" si="297"/>
        <v>0</v>
      </c>
      <c r="Q597" s="140">
        <f t="shared" si="297"/>
        <v>0</v>
      </c>
      <c r="R597" s="140">
        <f t="shared" si="297"/>
        <v>0</v>
      </c>
      <c r="S597" s="140">
        <f t="shared" si="297"/>
        <v>0</v>
      </c>
      <c r="T597" s="140">
        <f t="shared" si="297"/>
        <v>0</v>
      </c>
      <c r="U597" s="140">
        <f t="shared" si="297"/>
        <v>0</v>
      </c>
      <c r="V597" s="140">
        <f t="shared" si="297"/>
        <v>0</v>
      </c>
      <c r="W597" s="140">
        <f t="shared" si="297"/>
        <v>0</v>
      </c>
      <c r="X597" s="140">
        <f t="shared" si="297"/>
        <v>0</v>
      </c>
      <c r="Y597" s="140">
        <f t="shared" si="297"/>
        <v>0</v>
      </c>
      <c r="Z597" s="140">
        <f t="shared" si="297"/>
        <v>0</v>
      </c>
      <c r="AA597" s="140">
        <f t="shared" si="297"/>
        <v>0</v>
      </c>
      <c r="AB597" s="140">
        <f t="shared" si="297"/>
        <v>0</v>
      </c>
      <c r="AC597" s="140">
        <f t="shared" si="297"/>
        <v>0</v>
      </c>
      <c r="AD597" s="137">
        <f t="shared" si="297"/>
        <v>0</v>
      </c>
      <c r="AE597" s="145">
        <f t="shared" si="297"/>
        <v>0</v>
      </c>
      <c r="AF597" s="367">
        <f t="shared" si="297"/>
        <v>0</v>
      </c>
    </row>
    <row r="598" spans="1:32" s="128" customFormat="1" ht="43.5" customHeight="1" x14ac:dyDescent="0.3">
      <c r="A598" s="442"/>
      <c r="B598" s="450"/>
      <c r="C598" s="445"/>
      <c r="D598" s="464"/>
      <c r="E598" s="448"/>
      <c r="F598" s="204" t="s">
        <v>394</v>
      </c>
      <c r="G598" s="373"/>
      <c r="H598" s="134"/>
      <c r="I598" s="207"/>
      <c r="J598" s="207"/>
      <c r="K598" s="207"/>
      <c r="L598" s="207"/>
      <c r="M598" s="207"/>
      <c r="N598" s="207"/>
      <c r="O598" s="207"/>
      <c r="P598" s="207"/>
      <c r="Q598" s="207"/>
      <c r="R598" s="207"/>
      <c r="S598" s="207"/>
      <c r="T598" s="207"/>
      <c r="U598" s="207"/>
      <c r="V598" s="207"/>
      <c r="W598" s="207"/>
      <c r="X598" s="207"/>
      <c r="Y598" s="207"/>
      <c r="Z598" s="207"/>
      <c r="AA598" s="207"/>
      <c r="AB598" s="207"/>
      <c r="AC598" s="207"/>
      <c r="AD598" s="207"/>
      <c r="AE598" s="248"/>
      <c r="AF598" s="373"/>
    </row>
    <row r="599" spans="1:32" s="128" customFormat="1" ht="43.5" customHeight="1" x14ac:dyDescent="0.3">
      <c r="A599" s="440"/>
      <c r="B599" s="451"/>
      <c r="C599" s="443"/>
      <c r="D599" s="462"/>
      <c r="E599" s="446"/>
      <c r="F599" s="200" t="s">
        <v>392</v>
      </c>
      <c r="G599" s="78"/>
      <c r="H599" s="72"/>
      <c r="I599" s="71"/>
      <c r="J599" s="71"/>
      <c r="K599" s="71"/>
      <c r="L599" s="71"/>
      <c r="M599" s="71"/>
      <c r="N599" s="71"/>
      <c r="O599" s="71"/>
      <c r="P599" s="71"/>
      <c r="Q599" s="72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281"/>
      <c r="AF599" s="73"/>
    </row>
    <row r="600" spans="1:32" s="128" customFormat="1" ht="43.5" customHeight="1" x14ac:dyDescent="0.3">
      <c r="A600" s="441"/>
      <c r="B600" s="449"/>
      <c r="C600" s="444"/>
      <c r="D600" s="463"/>
      <c r="E600" s="447"/>
      <c r="F600" s="201" t="s">
        <v>393</v>
      </c>
      <c r="G600" s="367">
        <f t="shared" ref="G600:AF600" si="298">G601-G599</f>
        <v>0</v>
      </c>
      <c r="H600" s="140">
        <f t="shared" si="298"/>
        <v>0</v>
      </c>
      <c r="I600" s="140">
        <f t="shared" si="298"/>
        <v>0</v>
      </c>
      <c r="J600" s="140">
        <f t="shared" si="298"/>
        <v>0</v>
      </c>
      <c r="K600" s="140">
        <f t="shared" si="298"/>
        <v>0</v>
      </c>
      <c r="L600" s="140">
        <f t="shared" si="298"/>
        <v>0</v>
      </c>
      <c r="M600" s="140">
        <f t="shared" si="298"/>
        <v>0</v>
      </c>
      <c r="N600" s="140">
        <f t="shared" si="298"/>
        <v>0</v>
      </c>
      <c r="O600" s="140">
        <f t="shared" si="298"/>
        <v>0</v>
      </c>
      <c r="P600" s="140">
        <f t="shared" si="298"/>
        <v>0</v>
      </c>
      <c r="Q600" s="140">
        <f t="shared" si="298"/>
        <v>0</v>
      </c>
      <c r="R600" s="140">
        <f t="shared" si="298"/>
        <v>0</v>
      </c>
      <c r="S600" s="140">
        <f t="shared" si="298"/>
        <v>0</v>
      </c>
      <c r="T600" s="140">
        <f t="shared" si="298"/>
        <v>0</v>
      </c>
      <c r="U600" s="140">
        <f t="shared" si="298"/>
        <v>0</v>
      </c>
      <c r="V600" s="140">
        <f t="shared" si="298"/>
        <v>0</v>
      </c>
      <c r="W600" s="140">
        <f t="shared" si="298"/>
        <v>0</v>
      </c>
      <c r="X600" s="140">
        <f t="shared" si="298"/>
        <v>0</v>
      </c>
      <c r="Y600" s="140">
        <f t="shared" si="298"/>
        <v>0</v>
      </c>
      <c r="Z600" s="140">
        <f t="shared" si="298"/>
        <v>0</v>
      </c>
      <c r="AA600" s="140">
        <f t="shared" si="298"/>
        <v>0</v>
      </c>
      <c r="AB600" s="140">
        <f t="shared" si="298"/>
        <v>0</v>
      </c>
      <c r="AC600" s="140">
        <f t="shared" si="298"/>
        <v>0</v>
      </c>
      <c r="AD600" s="137">
        <f t="shared" si="298"/>
        <v>0</v>
      </c>
      <c r="AE600" s="145">
        <f t="shared" si="298"/>
        <v>0</v>
      </c>
      <c r="AF600" s="367">
        <f t="shared" si="298"/>
        <v>0</v>
      </c>
    </row>
    <row r="601" spans="1:32" s="128" customFormat="1" ht="43.5" customHeight="1" x14ac:dyDescent="0.3">
      <c r="A601" s="442"/>
      <c r="B601" s="450"/>
      <c r="C601" s="445"/>
      <c r="D601" s="464"/>
      <c r="E601" s="448"/>
      <c r="F601" s="204" t="s">
        <v>394</v>
      </c>
      <c r="G601" s="373"/>
      <c r="H601" s="134"/>
      <c r="I601" s="207"/>
      <c r="J601" s="207"/>
      <c r="K601" s="207"/>
      <c r="L601" s="207"/>
      <c r="M601" s="207"/>
      <c r="N601" s="207"/>
      <c r="O601" s="207"/>
      <c r="P601" s="207"/>
      <c r="Q601" s="207"/>
      <c r="R601" s="207"/>
      <c r="S601" s="207"/>
      <c r="T601" s="207"/>
      <c r="U601" s="207"/>
      <c r="V601" s="207"/>
      <c r="W601" s="207"/>
      <c r="X601" s="207"/>
      <c r="Y601" s="207"/>
      <c r="Z601" s="207"/>
      <c r="AA601" s="207"/>
      <c r="AB601" s="207"/>
      <c r="AC601" s="207"/>
      <c r="AD601" s="207"/>
      <c r="AE601" s="248"/>
      <c r="AF601" s="373"/>
    </row>
    <row r="602" spans="1:32" s="128" customFormat="1" ht="43.5" customHeight="1" x14ac:dyDescent="0.3">
      <c r="A602" s="440"/>
      <c r="B602" s="451"/>
      <c r="C602" s="443"/>
      <c r="D602" s="462"/>
      <c r="E602" s="446"/>
      <c r="F602" s="200" t="s">
        <v>392</v>
      </c>
      <c r="G602" s="78"/>
      <c r="H602" s="72"/>
      <c r="I602" s="71"/>
      <c r="J602" s="71"/>
      <c r="K602" s="71"/>
      <c r="L602" s="71"/>
      <c r="M602" s="71"/>
      <c r="N602" s="71"/>
      <c r="O602" s="71"/>
      <c r="P602" s="71"/>
      <c r="Q602" s="72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281"/>
      <c r="AF602" s="73"/>
    </row>
    <row r="603" spans="1:32" s="128" customFormat="1" ht="43.5" customHeight="1" x14ac:dyDescent="0.3">
      <c r="A603" s="441"/>
      <c r="B603" s="449"/>
      <c r="C603" s="444"/>
      <c r="D603" s="463"/>
      <c r="E603" s="447"/>
      <c r="F603" s="201" t="s">
        <v>393</v>
      </c>
      <c r="G603" s="367">
        <f t="shared" ref="G603:AF603" si="299">G604-G602</f>
        <v>0</v>
      </c>
      <c r="H603" s="140">
        <f t="shared" si="299"/>
        <v>0</v>
      </c>
      <c r="I603" s="140">
        <f t="shared" si="299"/>
        <v>0</v>
      </c>
      <c r="J603" s="140">
        <f t="shared" si="299"/>
        <v>0</v>
      </c>
      <c r="K603" s="140">
        <f t="shared" si="299"/>
        <v>0</v>
      </c>
      <c r="L603" s="140">
        <f t="shared" si="299"/>
        <v>0</v>
      </c>
      <c r="M603" s="140">
        <f t="shared" si="299"/>
        <v>0</v>
      </c>
      <c r="N603" s="140">
        <f t="shared" si="299"/>
        <v>0</v>
      </c>
      <c r="O603" s="140">
        <f t="shared" si="299"/>
        <v>0</v>
      </c>
      <c r="P603" s="140">
        <f t="shared" si="299"/>
        <v>0</v>
      </c>
      <c r="Q603" s="140">
        <f t="shared" si="299"/>
        <v>0</v>
      </c>
      <c r="R603" s="140">
        <f t="shared" si="299"/>
        <v>0</v>
      </c>
      <c r="S603" s="140">
        <f t="shared" si="299"/>
        <v>0</v>
      </c>
      <c r="T603" s="140">
        <f t="shared" si="299"/>
        <v>0</v>
      </c>
      <c r="U603" s="140">
        <f t="shared" si="299"/>
        <v>0</v>
      </c>
      <c r="V603" s="140">
        <f t="shared" si="299"/>
        <v>0</v>
      </c>
      <c r="W603" s="140">
        <f t="shared" si="299"/>
        <v>0</v>
      </c>
      <c r="X603" s="140">
        <f t="shared" si="299"/>
        <v>0</v>
      </c>
      <c r="Y603" s="140">
        <f t="shared" si="299"/>
        <v>0</v>
      </c>
      <c r="Z603" s="140">
        <f t="shared" si="299"/>
        <v>0</v>
      </c>
      <c r="AA603" s="140">
        <f t="shared" si="299"/>
        <v>0</v>
      </c>
      <c r="AB603" s="140">
        <f t="shared" si="299"/>
        <v>0</v>
      </c>
      <c r="AC603" s="140">
        <f t="shared" si="299"/>
        <v>0</v>
      </c>
      <c r="AD603" s="137">
        <f t="shared" si="299"/>
        <v>0</v>
      </c>
      <c r="AE603" s="145">
        <f t="shared" si="299"/>
        <v>0</v>
      </c>
      <c r="AF603" s="367">
        <f t="shared" si="299"/>
        <v>0</v>
      </c>
    </row>
    <row r="604" spans="1:32" s="128" customFormat="1" ht="43.5" customHeight="1" x14ac:dyDescent="0.3">
      <c r="A604" s="442"/>
      <c r="B604" s="450"/>
      <c r="C604" s="445"/>
      <c r="D604" s="464"/>
      <c r="E604" s="448"/>
      <c r="F604" s="204" t="s">
        <v>394</v>
      </c>
      <c r="G604" s="373"/>
      <c r="H604" s="134"/>
      <c r="I604" s="207"/>
      <c r="J604" s="207"/>
      <c r="K604" s="207"/>
      <c r="L604" s="207"/>
      <c r="M604" s="207"/>
      <c r="N604" s="207"/>
      <c r="O604" s="207"/>
      <c r="P604" s="207"/>
      <c r="Q604" s="207"/>
      <c r="R604" s="207"/>
      <c r="S604" s="207"/>
      <c r="T604" s="207"/>
      <c r="U604" s="207"/>
      <c r="V604" s="207"/>
      <c r="W604" s="207"/>
      <c r="X604" s="207"/>
      <c r="Y604" s="207"/>
      <c r="Z604" s="207"/>
      <c r="AA604" s="207"/>
      <c r="AB604" s="207"/>
      <c r="AC604" s="207"/>
      <c r="AD604" s="207"/>
      <c r="AE604" s="248"/>
      <c r="AF604" s="373"/>
    </row>
    <row r="605" spans="1:32" s="128" customFormat="1" ht="43.5" customHeight="1" x14ac:dyDescent="0.3">
      <c r="A605" s="440"/>
      <c r="B605" s="451"/>
      <c r="C605" s="443"/>
      <c r="D605" s="462"/>
      <c r="E605" s="446"/>
      <c r="F605" s="200" t="s">
        <v>392</v>
      </c>
      <c r="G605" s="78"/>
      <c r="H605" s="72"/>
      <c r="I605" s="71"/>
      <c r="J605" s="71"/>
      <c r="K605" s="71"/>
      <c r="L605" s="71"/>
      <c r="M605" s="71"/>
      <c r="N605" s="71"/>
      <c r="O605" s="71"/>
      <c r="P605" s="71"/>
      <c r="Q605" s="72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281"/>
      <c r="AF605" s="73"/>
    </row>
    <row r="606" spans="1:32" s="128" customFormat="1" ht="43.5" customHeight="1" x14ac:dyDescent="0.3">
      <c r="A606" s="441"/>
      <c r="B606" s="449"/>
      <c r="C606" s="444"/>
      <c r="D606" s="463"/>
      <c r="E606" s="447"/>
      <c r="F606" s="201" t="s">
        <v>393</v>
      </c>
      <c r="G606" s="367">
        <f t="shared" ref="G606:AF606" si="300">G607-G605</f>
        <v>0</v>
      </c>
      <c r="H606" s="140">
        <f t="shared" si="300"/>
        <v>0</v>
      </c>
      <c r="I606" s="140">
        <f t="shared" si="300"/>
        <v>0</v>
      </c>
      <c r="J606" s="140">
        <f t="shared" si="300"/>
        <v>0</v>
      </c>
      <c r="K606" s="140">
        <f t="shared" si="300"/>
        <v>0</v>
      </c>
      <c r="L606" s="140">
        <f t="shared" si="300"/>
        <v>0</v>
      </c>
      <c r="M606" s="140">
        <f t="shared" si="300"/>
        <v>0</v>
      </c>
      <c r="N606" s="140">
        <f t="shared" si="300"/>
        <v>0</v>
      </c>
      <c r="O606" s="140">
        <f t="shared" si="300"/>
        <v>0</v>
      </c>
      <c r="P606" s="140">
        <f t="shared" si="300"/>
        <v>0</v>
      </c>
      <c r="Q606" s="140">
        <f t="shared" si="300"/>
        <v>0</v>
      </c>
      <c r="R606" s="140">
        <f t="shared" si="300"/>
        <v>0</v>
      </c>
      <c r="S606" s="140">
        <f t="shared" si="300"/>
        <v>0</v>
      </c>
      <c r="T606" s="140">
        <f t="shared" si="300"/>
        <v>0</v>
      </c>
      <c r="U606" s="140">
        <f t="shared" si="300"/>
        <v>0</v>
      </c>
      <c r="V606" s="140">
        <f t="shared" si="300"/>
        <v>0</v>
      </c>
      <c r="W606" s="140">
        <f t="shared" si="300"/>
        <v>0</v>
      </c>
      <c r="X606" s="140">
        <f t="shared" si="300"/>
        <v>0</v>
      </c>
      <c r="Y606" s="140">
        <f t="shared" si="300"/>
        <v>0</v>
      </c>
      <c r="Z606" s="140">
        <f t="shared" si="300"/>
        <v>0</v>
      </c>
      <c r="AA606" s="140">
        <f t="shared" si="300"/>
        <v>0</v>
      </c>
      <c r="AB606" s="140">
        <f t="shared" si="300"/>
        <v>0</v>
      </c>
      <c r="AC606" s="140">
        <f t="shared" si="300"/>
        <v>0</v>
      </c>
      <c r="AD606" s="137">
        <f t="shared" si="300"/>
        <v>0</v>
      </c>
      <c r="AE606" s="145">
        <f t="shared" si="300"/>
        <v>0</v>
      </c>
      <c r="AF606" s="367">
        <f t="shared" si="300"/>
        <v>0</v>
      </c>
    </row>
    <row r="607" spans="1:32" s="128" customFormat="1" ht="43.5" customHeight="1" x14ac:dyDescent="0.3">
      <c r="A607" s="442"/>
      <c r="B607" s="450"/>
      <c r="C607" s="445"/>
      <c r="D607" s="464"/>
      <c r="E607" s="448"/>
      <c r="F607" s="204" t="s">
        <v>394</v>
      </c>
      <c r="G607" s="373"/>
      <c r="H607" s="134"/>
      <c r="I607" s="207"/>
      <c r="J607" s="207"/>
      <c r="K607" s="207"/>
      <c r="L607" s="207"/>
      <c r="M607" s="207"/>
      <c r="N607" s="207"/>
      <c r="O607" s="207"/>
      <c r="P607" s="207"/>
      <c r="Q607" s="207"/>
      <c r="R607" s="207"/>
      <c r="S607" s="207"/>
      <c r="T607" s="207"/>
      <c r="U607" s="207"/>
      <c r="V607" s="207"/>
      <c r="W607" s="207"/>
      <c r="X607" s="207"/>
      <c r="Y607" s="207"/>
      <c r="Z607" s="207"/>
      <c r="AA607" s="207"/>
      <c r="AB607" s="207"/>
      <c r="AC607" s="207"/>
      <c r="AD607" s="207"/>
      <c r="AE607" s="248"/>
      <c r="AF607" s="373"/>
    </row>
    <row r="608" spans="1:32" s="128" customFormat="1" ht="57.75" customHeight="1" x14ac:dyDescent="0.3">
      <c r="A608" s="440"/>
      <c r="B608" s="451"/>
      <c r="C608" s="443"/>
      <c r="D608" s="456"/>
      <c r="E608" s="459"/>
      <c r="F608" s="200" t="s">
        <v>392</v>
      </c>
      <c r="G608" s="78"/>
      <c r="H608" s="72"/>
      <c r="I608" s="71"/>
      <c r="J608" s="71"/>
      <c r="K608" s="71"/>
      <c r="L608" s="71"/>
      <c r="M608" s="71"/>
      <c r="N608" s="71"/>
      <c r="O608" s="71"/>
      <c r="P608" s="71"/>
      <c r="Q608" s="72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281"/>
      <c r="AF608" s="73"/>
    </row>
    <row r="609" spans="1:32" s="128" customFormat="1" ht="57.75" customHeight="1" x14ac:dyDescent="0.3">
      <c r="A609" s="441"/>
      <c r="B609" s="449"/>
      <c r="C609" s="444"/>
      <c r="D609" s="457"/>
      <c r="E609" s="460"/>
      <c r="F609" s="201" t="s">
        <v>393</v>
      </c>
      <c r="G609" s="367">
        <f t="shared" ref="G609:AF609" si="301">G610-G608</f>
        <v>0</v>
      </c>
      <c r="H609" s="140">
        <f t="shared" si="301"/>
        <v>0</v>
      </c>
      <c r="I609" s="140">
        <f t="shared" si="301"/>
        <v>0</v>
      </c>
      <c r="J609" s="140">
        <f t="shared" si="301"/>
        <v>0</v>
      </c>
      <c r="K609" s="140">
        <f t="shared" si="301"/>
        <v>0</v>
      </c>
      <c r="L609" s="140">
        <f t="shared" si="301"/>
        <v>0</v>
      </c>
      <c r="M609" s="140">
        <f t="shared" si="301"/>
        <v>0</v>
      </c>
      <c r="N609" s="140">
        <f t="shared" si="301"/>
        <v>0</v>
      </c>
      <c r="O609" s="140">
        <f t="shared" si="301"/>
        <v>0</v>
      </c>
      <c r="P609" s="140">
        <f t="shared" si="301"/>
        <v>0</v>
      </c>
      <c r="Q609" s="140">
        <f t="shared" si="301"/>
        <v>0</v>
      </c>
      <c r="R609" s="140">
        <f t="shared" si="301"/>
        <v>0</v>
      </c>
      <c r="S609" s="140">
        <f t="shared" si="301"/>
        <v>0</v>
      </c>
      <c r="T609" s="140">
        <f t="shared" si="301"/>
        <v>0</v>
      </c>
      <c r="U609" s="140">
        <f t="shared" si="301"/>
        <v>0</v>
      </c>
      <c r="V609" s="140">
        <f t="shared" si="301"/>
        <v>0</v>
      </c>
      <c r="W609" s="140">
        <f t="shared" si="301"/>
        <v>0</v>
      </c>
      <c r="X609" s="140">
        <f t="shared" si="301"/>
        <v>0</v>
      </c>
      <c r="Y609" s="140">
        <f t="shared" si="301"/>
        <v>0</v>
      </c>
      <c r="Z609" s="140">
        <f t="shared" si="301"/>
        <v>0</v>
      </c>
      <c r="AA609" s="140">
        <f t="shared" si="301"/>
        <v>0</v>
      </c>
      <c r="AB609" s="140">
        <f t="shared" si="301"/>
        <v>0</v>
      </c>
      <c r="AC609" s="140">
        <f t="shared" si="301"/>
        <v>0</v>
      </c>
      <c r="AD609" s="137">
        <f t="shared" si="301"/>
        <v>0</v>
      </c>
      <c r="AE609" s="145">
        <f t="shared" si="301"/>
        <v>0</v>
      </c>
      <c r="AF609" s="367">
        <f t="shared" si="301"/>
        <v>0</v>
      </c>
    </row>
    <row r="610" spans="1:32" s="128" customFormat="1" ht="57.75" customHeight="1" x14ac:dyDescent="0.3">
      <c r="A610" s="442"/>
      <c r="B610" s="450"/>
      <c r="C610" s="445"/>
      <c r="D610" s="458"/>
      <c r="E610" s="461"/>
      <c r="F610" s="204" t="s">
        <v>394</v>
      </c>
      <c r="G610" s="373"/>
      <c r="H610" s="134"/>
      <c r="I610" s="207"/>
      <c r="J610" s="207"/>
      <c r="K610" s="207"/>
      <c r="L610" s="207"/>
      <c r="M610" s="207"/>
      <c r="N610" s="207"/>
      <c r="O610" s="207"/>
      <c r="P610" s="207"/>
      <c r="Q610" s="207"/>
      <c r="R610" s="207"/>
      <c r="S610" s="207"/>
      <c r="T610" s="207"/>
      <c r="U610" s="207"/>
      <c r="V610" s="207"/>
      <c r="W610" s="207"/>
      <c r="X610" s="207"/>
      <c r="Y610" s="207"/>
      <c r="Z610" s="207"/>
      <c r="AA610" s="207"/>
      <c r="AB610" s="207"/>
      <c r="AC610" s="207"/>
      <c r="AD610" s="207"/>
      <c r="AE610" s="248"/>
      <c r="AF610" s="373"/>
    </row>
    <row r="611" spans="1:32" s="128" customFormat="1" ht="43.5" customHeight="1" x14ac:dyDescent="0.3">
      <c r="A611" s="440"/>
      <c r="B611" s="451"/>
      <c r="C611" s="443"/>
      <c r="D611" s="462"/>
      <c r="E611" s="446"/>
      <c r="F611" s="200" t="s">
        <v>392</v>
      </c>
      <c r="G611" s="370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39"/>
      <c r="AE611" s="146"/>
      <c r="AF611" s="383"/>
    </row>
    <row r="612" spans="1:32" s="128" customFormat="1" ht="43.5" customHeight="1" x14ac:dyDescent="0.3">
      <c r="A612" s="441"/>
      <c r="B612" s="449"/>
      <c r="C612" s="444"/>
      <c r="D612" s="463"/>
      <c r="E612" s="447"/>
      <c r="F612" s="201" t="s">
        <v>393</v>
      </c>
      <c r="G612" s="367">
        <f t="shared" ref="G612:AF612" si="302">G613-G611</f>
        <v>0</v>
      </c>
      <c r="H612" s="140">
        <f t="shared" si="302"/>
        <v>0</v>
      </c>
      <c r="I612" s="140">
        <f t="shared" si="302"/>
        <v>0</v>
      </c>
      <c r="J612" s="140">
        <f t="shared" si="302"/>
        <v>0</v>
      </c>
      <c r="K612" s="140">
        <f t="shared" si="302"/>
        <v>0</v>
      </c>
      <c r="L612" s="140">
        <f t="shared" si="302"/>
        <v>0</v>
      </c>
      <c r="M612" s="140">
        <f t="shared" si="302"/>
        <v>0</v>
      </c>
      <c r="N612" s="140">
        <f t="shared" si="302"/>
        <v>0</v>
      </c>
      <c r="O612" s="140">
        <f t="shared" si="302"/>
        <v>0</v>
      </c>
      <c r="P612" s="140">
        <f t="shared" si="302"/>
        <v>0</v>
      </c>
      <c r="Q612" s="140">
        <f t="shared" si="302"/>
        <v>0</v>
      </c>
      <c r="R612" s="140">
        <f t="shared" si="302"/>
        <v>0</v>
      </c>
      <c r="S612" s="140">
        <f t="shared" si="302"/>
        <v>0</v>
      </c>
      <c r="T612" s="140">
        <f t="shared" si="302"/>
        <v>0</v>
      </c>
      <c r="U612" s="140">
        <f t="shared" si="302"/>
        <v>0</v>
      </c>
      <c r="V612" s="140">
        <f t="shared" si="302"/>
        <v>0</v>
      </c>
      <c r="W612" s="140">
        <f t="shared" si="302"/>
        <v>0</v>
      </c>
      <c r="X612" s="140">
        <f t="shared" si="302"/>
        <v>0</v>
      </c>
      <c r="Y612" s="140">
        <f t="shared" si="302"/>
        <v>0</v>
      </c>
      <c r="Z612" s="140">
        <f t="shared" si="302"/>
        <v>0</v>
      </c>
      <c r="AA612" s="140">
        <f t="shared" si="302"/>
        <v>0</v>
      </c>
      <c r="AB612" s="140">
        <f t="shared" si="302"/>
        <v>0</v>
      </c>
      <c r="AC612" s="140">
        <f t="shared" si="302"/>
        <v>0</v>
      </c>
      <c r="AD612" s="137">
        <f t="shared" si="302"/>
        <v>0</v>
      </c>
      <c r="AE612" s="145">
        <f t="shared" si="302"/>
        <v>0</v>
      </c>
      <c r="AF612" s="367">
        <f t="shared" si="302"/>
        <v>0</v>
      </c>
    </row>
    <row r="613" spans="1:32" s="128" customFormat="1" ht="43.5" customHeight="1" x14ac:dyDescent="0.3">
      <c r="A613" s="442"/>
      <c r="B613" s="450"/>
      <c r="C613" s="445"/>
      <c r="D613" s="464"/>
      <c r="E613" s="448"/>
      <c r="F613" s="204" t="s">
        <v>394</v>
      </c>
      <c r="G613" s="373"/>
      <c r="H613" s="134"/>
      <c r="I613" s="207"/>
      <c r="J613" s="207"/>
      <c r="K613" s="207"/>
      <c r="L613" s="207"/>
      <c r="M613" s="207"/>
      <c r="N613" s="207"/>
      <c r="O613" s="207"/>
      <c r="P613" s="207"/>
      <c r="Q613" s="207"/>
      <c r="R613" s="207"/>
      <c r="S613" s="207"/>
      <c r="T613" s="207"/>
      <c r="U613" s="207"/>
      <c r="V613" s="207"/>
      <c r="W613" s="207"/>
      <c r="X613" s="207"/>
      <c r="Y613" s="207"/>
      <c r="Z613" s="207"/>
      <c r="AA613" s="207"/>
      <c r="AB613" s="207"/>
      <c r="AC613" s="207"/>
      <c r="AD613" s="207"/>
      <c r="AE613" s="248"/>
      <c r="AF613" s="373"/>
    </row>
    <row r="614" spans="1:32" s="128" customFormat="1" ht="43.5" customHeight="1" x14ac:dyDescent="0.3">
      <c r="A614" s="440"/>
      <c r="B614" s="451"/>
      <c r="C614" s="443"/>
      <c r="D614" s="462"/>
      <c r="E614" s="446"/>
      <c r="F614" s="200" t="s">
        <v>392</v>
      </c>
      <c r="G614" s="370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39"/>
      <c r="AE614" s="146"/>
      <c r="AF614" s="383"/>
    </row>
    <row r="615" spans="1:32" s="128" customFormat="1" ht="43.5" customHeight="1" x14ac:dyDescent="0.3">
      <c r="A615" s="441"/>
      <c r="B615" s="449"/>
      <c r="C615" s="444"/>
      <c r="D615" s="463"/>
      <c r="E615" s="447"/>
      <c r="F615" s="201" t="s">
        <v>393</v>
      </c>
      <c r="G615" s="367">
        <f t="shared" ref="G615:AF615" si="303">G616-G614</f>
        <v>0</v>
      </c>
      <c r="H615" s="140">
        <f t="shared" si="303"/>
        <v>0</v>
      </c>
      <c r="I615" s="140">
        <f t="shared" si="303"/>
        <v>0</v>
      </c>
      <c r="J615" s="140">
        <f t="shared" si="303"/>
        <v>0</v>
      </c>
      <c r="K615" s="140">
        <f t="shared" si="303"/>
        <v>0</v>
      </c>
      <c r="L615" s="140">
        <f t="shared" si="303"/>
        <v>0</v>
      </c>
      <c r="M615" s="140">
        <f t="shared" si="303"/>
        <v>0</v>
      </c>
      <c r="N615" s="140">
        <f t="shared" si="303"/>
        <v>0</v>
      </c>
      <c r="O615" s="140">
        <f t="shared" si="303"/>
        <v>0</v>
      </c>
      <c r="P615" s="140">
        <f t="shared" si="303"/>
        <v>0</v>
      </c>
      <c r="Q615" s="140">
        <f t="shared" si="303"/>
        <v>0</v>
      </c>
      <c r="R615" s="140">
        <f t="shared" si="303"/>
        <v>0</v>
      </c>
      <c r="S615" s="140">
        <f t="shared" si="303"/>
        <v>0</v>
      </c>
      <c r="T615" s="140">
        <f t="shared" si="303"/>
        <v>0</v>
      </c>
      <c r="U615" s="140">
        <f t="shared" si="303"/>
        <v>0</v>
      </c>
      <c r="V615" s="140">
        <f t="shared" si="303"/>
        <v>0</v>
      </c>
      <c r="W615" s="140">
        <f t="shared" si="303"/>
        <v>0</v>
      </c>
      <c r="X615" s="140">
        <f t="shared" si="303"/>
        <v>0</v>
      </c>
      <c r="Y615" s="140">
        <f t="shared" si="303"/>
        <v>0</v>
      </c>
      <c r="Z615" s="140">
        <f t="shared" si="303"/>
        <v>0</v>
      </c>
      <c r="AA615" s="140">
        <f t="shared" si="303"/>
        <v>0</v>
      </c>
      <c r="AB615" s="140">
        <f t="shared" si="303"/>
        <v>0</v>
      </c>
      <c r="AC615" s="140">
        <f t="shared" si="303"/>
        <v>0</v>
      </c>
      <c r="AD615" s="137">
        <f t="shared" si="303"/>
        <v>0</v>
      </c>
      <c r="AE615" s="145">
        <f t="shared" si="303"/>
        <v>0</v>
      </c>
      <c r="AF615" s="367">
        <f t="shared" si="303"/>
        <v>0</v>
      </c>
    </row>
    <row r="616" spans="1:32" s="128" customFormat="1" ht="43.5" customHeight="1" x14ac:dyDescent="0.3">
      <c r="A616" s="442"/>
      <c r="B616" s="450"/>
      <c r="C616" s="445"/>
      <c r="D616" s="464"/>
      <c r="E616" s="448"/>
      <c r="F616" s="204" t="s">
        <v>394</v>
      </c>
      <c r="G616" s="373"/>
      <c r="H616" s="134"/>
      <c r="I616" s="207"/>
      <c r="J616" s="207"/>
      <c r="K616" s="207"/>
      <c r="L616" s="207"/>
      <c r="M616" s="207"/>
      <c r="N616" s="207"/>
      <c r="O616" s="207"/>
      <c r="P616" s="207"/>
      <c r="Q616" s="207"/>
      <c r="R616" s="207"/>
      <c r="S616" s="207"/>
      <c r="T616" s="207"/>
      <c r="U616" s="207"/>
      <c r="V616" s="207"/>
      <c r="W616" s="207"/>
      <c r="X616" s="207"/>
      <c r="Y616" s="207"/>
      <c r="Z616" s="207"/>
      <c r="AA616" s="207"/>
      <c r="AB616" s="207"/>
      <c r="AC616" s="207"/>
      <c r="AD616" s="207"/>
      <c r="AE616" s="248"/>
      <c r="AF616" s="373"/>
    </row>
    <row r="617" spans="1:32" s="128" customFormat="1" ht="43.5" customHeight="1" x14ac:dyDescent="0.3">
      <c r="A617" s="440"/>
      <c r="B617" s="559"/>
      <c r="C617" s="443"/>
      <c r="D617" s="462"/>
      <c r="E617" s="446"/>
      <c r="F617" s="200" t="s">
        <v>392</v>
      </c>
      <c r="G617" s="370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39"/>
      <c r="AE617" s="146"/>
      <c r="AF617" s="383"/>
    </row>
    <row r="618" spans="1:32" s="128" customFormat="1" ht="43.5" customHeight="1" x14ac:dyDescent="0.3">
      <c r="A618" s="441"/>
      <c r="B618" s="560"/>
      <c r="C618" s="444"/>
      <c r="D618" s="463"/>
      <c r="E618" s="447"/>
      <c r="F618" s="201" t="s">
        <v>393</v>
      </c>
      <c r="G618" s="367">
        <f t="shared" ref="G618:AF618" si="304">G619-G617</f>
        <v>0</v>
      </c>
      <c r="H618" s="140">
        <f t="shared" si="304"/>
        <v>0</v>
      </c>
      <c r="I618" s="140">
        <f t="shared" si="304"/>
        <v>0</v>
      </c>
      <c r="J618" s="140">
        <f t="shared" si="304"/>
        <v>0</v>
      </c>
      <c r="K618" s="140">
        <f t="shared" si="304"/>
        <v>0</v>
      </c>
      <c r="L618" s="140">
        <f t="shared" si="304"/>
        <v>0</v>
      </c>
      <c r="M618" s="140">
        <f t="shared" si="304"/>
        <v>0</v>
      </c>
      <c r="N618" s="140">
        <f t="shared" si="304"/>
        <v>0</v>
      </c>
      <c r="O618" s="140">
        <f t="shared" si="304"/>
        <v>0</v>
      </c>
      <c r="P618" s="140">
        <f t="shared" si="304"/>
        <v>0</v>
      </c>
      <c r="Q618" s="140">
        <f t="shared" si="304"/>
        <v>0</v>
      </c>
      <c r="R618" s="140">
        <f t="shared" si="304"/>
        <v>0</v>
      </c>
      <c r="S618" s="140">
        <f t="shared" si="304"/>
        <v>0</v>
      </c>
      <c r="T618" s="140">
        <f t="shared" si="304"/>
        <v>0</v>
      </c>
      <c r="U618" s="140">
        <f t="shared" si="304"/>
        <v>0</v>
      </c>
      <c r="V618" s="140">
        <f t="shared" si="304"/>
        <v>0</v>
      </c>
      <c r="W618" s="140">
        <f t="shared" si="304"/>
        <v>0</v>
      </c>
      <c r="X618" s="140">
        <f t="shared" si="304"/>
        <v>0</v>
      </c>
      <c r="Y618" s="140">
        <f t="shared" si="304"/>
        <v>0</v>
      </c>
      <c r="Z618" s="140">
        <f t="shared" si="304"/>
        <v>0</v>
      </c>
      <c r="AA618" s="140">
        <f t="shared" si="304"/>
        <v>0</v>
      </c>
      <c r="AB618" s="140">
        <f t="shared" si="304"/>
        <v>0</v>
      </c>
      <c r="AC618" s="140">
        <f t="shared" si="304"/>
        <v>0</v>
      </c>
      <c r="AD618" s="137">
        <f t="shared" si="304"/>
        <v>0</v>
      </c>
      <c r="AE618" s="145">
        <f t="shared" si="304"/>
        <v>0</v>
      </c>
      <c r="AF618" s="367">
        <f t="shared" si="304"/>
        <v>0</v>
      </c>
    </row>
    <row r="619" spans="1:32" s="128" customFormat="1" ht="43.5" customHeight="1" x14ac:dyDescent="0.3">
      <c r="A619" s="442"/>
      <c r="B619" s="561"/>
      <c r="C619" s="445"/>
      <c r="D619" s="464"/>
      <c r="E619" s="448"/>
      <c r="F619" s="204" t="s">
        <v>394</v>
      </c>
      <c r="G619" s="373"/>
      <c r="H619" s="134"/>
      <c r="I619" s="207"/>
      <c r="J619" s="207"/>
      <c r="K619" s="207"/>
      <c r="L619" s="207"/>
      <c r="M619" s="207"/>
      <c r="N619" s="207"/>
      <c r="O619" s="207"/>
      <c r="P619" s="207"/>
      <c r="Q619" s="207"/>
      <c r="R619" s="207"/>
      <c r="S619" s="207"/>
      <c r="T619" s="207"/>
      <c r="U619" s="207"/>
      <c r="V619" s="207"/>
      <c r="W619" s="207"/>
      <c r="X619" s="207"/>
      <c r="Y619" s="207"/>
      <c r="Z619" s="207"/>
      <c r="AA619" s="207"/>
      <c r="AB619" s="207"/>
      <c r="AC619" s="207"/>
      <c r="AD619" s="207"/>
      <c r="AE619" s="248"/>
      <c r="AF619" s="373"/>
    </row>
    <row r="620" spans="1:32" s="128" customFormat="1" ht="43.5" customHeight="1" x14ac:dyDescent="0.3">
      <c r="A620" s="440"/>
      <c r="B620" s="451"/>
      <c r="C620" s="443"/>
      <c r="D620" s="462"/>
      <c r="E620" s="446"/>
      <c r="F620" s="200" t="s">
        <v>392</v>
      </c>
      <c r="G620" s="370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39"/>
      <c r="AE620" s="146"/>
      <c r="AF620" s="383"/>
    </row>
    <row r="621" spans="1:32" s="128" customFormat="1" ht="43.5" customHeight="1" x14ac:dyDescent="0.3">
      <c r="A621" s="441"/>
      <c r="B621" s="449"/>
      <c r="C621" s="444"/>
      <c r="D621" s="463"/>
      <c r="E621" s="447"/>
      <c r="F621" s="201" t="s">
        <v>393</v>
      </c>
      <c r="G621" s="367">
        <f t="shared" ref="G621:AF621" si="305">G622-G620</f>
        <v>0</v>
      </c>
      <c r="H621" s="140">
        <f t="shared" si="305"/>
        <v>0</v>
      </c>
      <c r="I621" s="140">
        <f t="shared" si="305"/>
        <v>0</v>
      </c>
      <c r="J621" s="140">
        <f t="shared" si="305"/>
        <v>0</v>
      </c>
      <c r="K621" s="140">
        <f t="shared" si="305"/>
        <v>0</v>
      </c>
      <c r="L621" s="140">
        <f t="shared" si="305"/>
        <v>0</v>
      </c>
      <c r="M621" s="140">
        <f t="shared" si="305"/>
        <v>0</v>
      </c>
      <c r="N621" s="140">
        <f t="shared" si="305"/>
        <v>0</v>
      </c>
      <c r="O621" s="140">
        <f t="shared" si="305"/>
        <v>0</v>
      </c>
      <c r="P621" s="140">
        <f t="shared" si="305"/>
        <v>0</v>
      </c>
      <c r="Q621" s="140">
        <f t="shared" si="305"/>
        <v>0</v>
      </c>
      <c r="R621" s="140">
        <f t="shared" si="305"/>
        <v>0</v>
      </c>
      <c r="S621" s="140">
        <f t="shared" si="305"/>
        <v>0</v>
      </c>
      <c r="T621" s="140">
        <f t="shared" si="305"/>
        <v>0</v>
      </c>
      <c r="U621" s="140">
        <f t="shared" si="305"/>
        <v>0</v>
      </c>
      <c r="V621" s="140">
        <f t="shared" si="305"/>
        <v>0</v>
      </c>
      <c r="W621" s="140">
        <f t="shared" si="305"/>
        <v>0</v>
      </c>
      <c r="X621" s="140">
        <f t="shared" si="305"/>
        <v>0</v>
      </c>
      <c r="Y621" s="140">
        <f t="shared" si="305"/>
        <v>0</v>
      </c>
      <c r="Z621" s="140">
        <f t="shared" si="305"/>
        <v>0</v>
      </c>
      <c r="AA621" s="140">
        <f t="shared" si="305"/>
        <v>0</v>
      </c>
      <c r="AB621" s="140">
        <f t="shared" si="305"/>
        <v>0</v>
      </c>
      <c r="AC621" s="140">
        <f t="shared" si="305"/>
        <v>0</v>
      </c>
      <c r="AD621" s="137">
        <f t="shared" si="305"/>
        <v>0</v>
      </c>
      <c r="AE621" s="145">
        <f t="shared" si="305"/>
        <v>0</v>
      </c>
      <c r="AF621" s="367">
        <f t="shared" si="305"/>
        <v>0</v>
      </c>
    </row>
    <row r="622" spans="1:32" s="128" customFormat="1" ht="43.5" customHeight="1" x14ac:dyDescent="0.3">
      <c r="A622" s="442"/>
      <c r="B622" s="450"/>
      <c r="C622" s="445"/>
      <c r="D622" s="464"/>
      <c r="E622" s="448"/>
      <c r="F622" s="204" t="s">
        <v>394</v>
      </c>
      <c r="G622" s="373"/>
      <c r="H622" s="134"/>
      <c r="I622" s="207"/>
      <c r="J622" s="207"/>
      <c r="K622" s="207"/>
      <c r="L622" s="207"/>
      <c r="M622" s="207"/>
      <c r="N622" s="207"/>
      <c r="O622" s="207"/>
      <c r="P622" s="207"/>
      <c r="Q622" s="207"/>
      <c r="R622" s="207"/>
      <c r="S622" s="207"/>
      <c r="T622" s="207"/>
      <c r="U622" s="207"/>
      <c r="V622" s="207"/>
      <c r="W622" s="207"/>
      <c r="X622" s="207"/>
      <c r="Y622" s="207"/>
      <c r="Z622" s="207"/>
      <c r="AA622" s="207"/>
      <c r="AB622" s="207"/>
      <c r="AC622" s="207"/>
      <c r="AD622" s="207"/>
      <c r="AE622" s="248"/>
      <c r="AF622" s="373"/>
    </row>
    <row r="623" spans="1:32" s="128" customFormat="1" ht="43.5" customHeight="1" x14ac:dyDescent="0.3">
      <c r="A623" s="440"/>
      <c r="B623" s="451"/>
      <c r="C623" s="443"/>
      <c r="D623" s="462"/>
      <c r="E623" s="446"/>
      <c r="F623" s="200" t="s">
        <v>392</v>
      </c>
      <c r="G623" s="370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39"/>
      <c r="AE623" s="146"/>
      <c r="AF623" s="383"/>
    </row>
    <row r="624" spans="1:32" s="128" customFormat="1" ht="43.5" customHeight="1" x14ac:dyDescent="0.3">
      <c r="A624" s="441"/>
      <c r="B624" s="449"/>
      <c r="C624" s="444"/>
      <c r="D624" s="463"/>
      <c r="E624" s="447"/>
      <c r="F624" s="201" t="s">
        <v>393</v>
      </c>
      <c r="G624" s="367">
        <f>G625-G623</f>
        <v>0</v>
      </c>
      <c r="H624" s="140">
        <f t="shared" ref="H624:AF624" si="306">H625-H623</f>
        <v>0</v>
      </c>
      <c r="I624" s="140">
        <f t="shared" si="306"/>
        <v>0</v>
      </c>
      <c r="J624" s="140">
        <f t="shared" si="306"/>
        <v>0</v>
      </c>
      <c r="K624" s="140">
        <f t="shared" si="306"/>
        <v>0</v>
      </c>
      <c r="L624" s="140">
        <f t="shared" si="306"/>
        <v>0</v>
      </c>
      <c r="M624" s="140">
        <f t="shared" si="306"/>
        <v>0</v>
      </c>
      <c r="N624" s="140">
        <f t="shared" si="306"/>
        <v>0</v>
      </c>
      <c r="O624" s="140">
        <f t="shared" si="306"/>
        <v>0</v>
      </c>
      <c r="P624" s="140">
        <f t="shared" si="306"/>
        <v>0</v>
      </c>
      <c r="Q624" s="140">
        <f t="shared" si="306"/>
        <v>0</v>
      </c>
      <c r="R624" s="140">
        <f t="shared" si="306"/>
        <v>0</v>
      </c>
      <c r="S624" s="140">
        <f t="shared" si="306"/>
        <v>0</v>
      </c>
      <c r="T624" s="140">
        <f t="shared" si="306"/>
        <v>0</v>
      </c>
      <c r="U624" s="140">
        <f t="shared" si="306"/>
        <v>0</v>
      </c>
      <c r="V624" s="140">
        <f t="shared" si="306"/>
        <v>0</v>
      </c>
      <c r="W624" s="140">
        <f t="shared" si="306"/>
        <v>0</v>
      </c>
      <c r="X624" s="140">
        <f t="shared" si="306"/>
        <v>0</v>
      </c>
      <c r="Y624" s="140">
        <f t="shared" si="306"/>
        <v>0</v>
      </c>
      <c r="Z624" s="140">
        <f t="shared" si="306"/>
        <v>0</v>
      </c>
      <c r="AA624" s="140">
        <f t="shared" si="306"/>
        <v>0</v>
      </c>
      <c r="AB624" s="140">
        <f t="shared" si="306"/>
        <v>0</v>
      </c>
      <c r="AC624" s="140">
        <f t="shared" si="306"/>
        <v>0</v>
      </c>
      <c r="AD624" s="137">
        <f t="shared" si="306"/>
        <v>0</v>
      </c>
      <c r="AE624" s="145">
        <f t="shared" si="306"/>
        <v>0</v>
      </c>
      <c r="AF624" s="367">
        <f t="shared" si="306"/>
        <v>0</v>
      </c>
    </row>
    <row r="625" spans="1:32" s="128" customFormat="1" ht="43.5" customHeight="1" x14ac:dyDescent="0.3">
      <c r="A625" s="442"/>
      <c r="B625" s="450"/>
      <c r="C625" s="445"/>
      <c r="D625" s="464"/>
      <c r="E625" s="448"/>
      <c r="F625" s="204" t="s">
        <v>394</v>
      </c>
      <c r="G625" s="373"/>
      <c r="H625" s="134"/>
      <c r="I625" s="207"/>
      <c r="J625" s="207"/>
      <c r="K625" s="207"/>
      <c r="L625" s="207"/>
      <c r="M625" s="207"/>
      <c r="N625" s="207"/>
      <c r="O625" s="207"/>
      <c r="P625" s="207"/>
      <c r="Q625" s="207"/>
      <c r="R625" s="207"/>
      <c r="S625" s="207"/>
      <c r="T625" s="207"/>
      <c r="U625" s="207"/>
      <c r="V625" s="207"/>
      <c r="W625" s="207"/>
      <c r="X625" s="207"/>
      <c r="Y625" s="207"/>
      <c r="Z625" s="207"/>
      <c r="AA625" s="207"/>
      <c r="AB625" s="207"/>
      <c r="AC625" s="207"/>
      <c r="AD625" s="207"/>
      <c r="AE625" s="248"/>
      <c r="AF625" s="373"/>
    </row>
    <row r="626" spans="1:32" s="128" customFormat="1" ht="43.5" customHeight="1" x14ac:dyDescent="0.3">
      <c r="A626" s="440"/>
      <c r="B626" s="451"/>
      <c r="C626" s="443"/>
      <c r="D626" s="456"/>
      <c r="E626" s="459"/>
      <c r="F626" s="200" t="s">
        <v>392</v>
      </c>
      <c r="G626" s="370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39"/>
      <c r="AE626" s="146"/>
      <c r="AF626" s="383"/>
    </row>
    <row r="627" spans="1:32" s="128" customFormat="1" ht="43.5" customHeight="1" x14ac:dyDescent="0.3">
      <c r="A627" s="441"/>
      <c r="B627" s="449"/>
      <c r="C627" s="444"/>
      <c r="D627" s="457"/>
      <c r="E627" s="460"/>
      <c r="F627" s="201" t="s">
        <v>393</v>
      </c>
      <c r="G627" s="367">
        <f t="shared" ref="G627:AF627" si="307">G628-G626</f>
        <v>0</v>
      </c>
      <c r="H627" s="140">
        <f t="shared" si="307"/>
        <v>0</v>
      </c>
      <c r="I627" s="140">
        <f t="shared" si="307"/>
        <v>0</v>
      </c>
      <c r="J627" s="140">
        <f t="shared" si="307"/>
        <v>0</v>
      </c>
      <c r="K627" s="140">
        <f t="shared" si="307"/>
        <v>0</v>
      </c>
      <c r="L627" s="140">
        <f t="shared" si="307"/>
        <v>0</v>
      </c>
      <c r="M627" s="140">
        <f t="shared" si="307"/>
        <v>0</v>
      </c>
      <c r="N627" s="140">
        <f t="shared" si="307"/>
        <v>0</v>
      </c>
      <c r="O627" s="140">
        <f t="shared" si="307"/>
        <v>0</v>
      </c>
      <c r="P627" s="140">
        <f t="shared" si="307"/>
        <v>0</v>
      </c>
      <c r="Q627" s="140">
        <f t="shared" si="307"/>
        <v>0</v>
      </c>
      <c r="R627" s="140">
        <f t="shared" si="307"/>
        <v>0</v>
      </c>
      <c r="S627" s="140">
        <f t="shared" si="307"/>
        <v>0</v>
      </c>
      <c r="T627" s="140">
        <f t="shared" si="307"/>
        <v>0</v>
      </c>
      <c r="U627" s="140">
        <f t="shared" si="307"/>
        <v>0</v>
      </c>
      <c r="V627" s="140">
        <f t="shared" si="307"/>
        <v>0</v>
      </c>
      <c r="W627" s="140">
        <f t="shared" si="307"/>
        <v>0</v>
      </c>
      <c r="X627" s="140">
        <f t="shared" si="307"/>
        <v>0</v>
      </c>
      <c r="Y627" s="140">
        <f t="shared" si="307"/>
        <v>0</v>
      </c>
      <c r="Z627" s="140">
        <f t="shared" si="307"/>
        <v>0</v>
      </c>
      <c r="AA627" s="140">
        <f t="shared" si="307"/>
        <v>0</v>
      </c>
      <c r="AB627" s="140">
        <f t="shared" si="307"/>
        <v>0</v>
      </c>
      <c r="AC627" s="140">
        <f t="shared" si="307"/>
        <v>0</v>
      </c>
      <c r="AD627" s="137">
        <f t="shared" si="307"/>
        <v>0</v>
      </c>
      <c r="AE627" s="145">
        <f t="shared" si="307"/>
        <v>0</v>
      </c>
      <c r="AF627" s="367">
        <f t="shared" si="307"/>
        <v>0</v>
      </c>
    </row>
    <row r="628" spans="1:32" s="128" customFormat="1" ht="43.5" customHeight="1" x14ac:dyDescent="0.3">
      <c r="A628" s="442"/>
      <c r="B628" s="450"/>
      <c r="C628" s="445"/>
      <c r="D628" s="458"/>
      <c r="E628" s="461"/>
      <c r="F628" s="204" t="s">
        <v>394</v>
      </c>
      <c r="G628" s="373"/>
      <c r="H628" s="134"/>
      <c r="I628" s="207"/>
      <c r="J628" s="207"/>
      <c r="K628" s="207"/>
      <c r="L628" s="207"/>
      <c r="M628" s="207"/>
      <c r="N628" s="207"/>
      <c r="O628" s="207"/>
      <c r="P628" s="207"/>
      <c r="Q628" s="207"/>
      <c r="R628" s="207"/>
      <c r="S628" s="207"/>
      <c r="T628" s="207"/>
      <c r="U628" s="207"/>
      <c r="V628" s="207"/>
      <c r="W628" s="207"/>
      <c r="X628" s="207"/>
      <c r="Y628" s="207"/>
      <c r="Z628" s="207"/>
      <c r="AA628" s="207"/>
      <c r="AB628" s="207"/>
      <c r="AC628" s="207"/>
      <c r="AD628" s="207"/>
      <c r="AE628" s="248"/>
      <c r="AF628" s="373"/>
    </row>
    <row r="629" spans="1:32" s="128" customFormat="1" ht="43.5" customHeight="1" x14ac:dyDescent="0.3">
      <c r="A629" s="440"/>
      <c r="B629" s="451"/>
      <c r="C629" s="443"/>
      <c r="D629" s="462"/>
      <c r="E629" s="446"/>
      <c r="F629" s="200" t="s">
        <v>392</v>
      </c>
      <c r="G629" s="370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39"/>
      <c r="AE629" s="146"/>
      <c r="AF629" s="383"/>
    </row>
    <row r="630" spans="1:32" s="128" customFormat="1" ht="43.5" customHeight="1" x14ac:dyDescent="0.3">
      <c r="A630" s="441"/>
      <c r="B630" s="449"/>
      <c r="C630" s="444"/>
      <c r="D630" s="463"/>
      <c r="E630" s="447"/>
      <c r="F630" s="201" t="s">
        <v>393</v>
      </c>
      <c r="G630" s="367">
        <f t="shared" ref="G630:AF630" si="308">G631-G629</f>
        <v>0</v>
      </c>
      <c r="H630" s="140">
        <f t="shared" si="308"/>
        <v>0</v>
      </c>
      <c r="I630" s="140">
        <f t="shared" si="308"/>
        <v>0</v>
      </c>
      <c r="J630" s="140">
        <f t="shared" si="308"/>
        <v>0</v>
      </c>
      <c r="K630" s="140">
        <f t="shared" si="308"/>
        <v>0</v>
      </c>
      <c r="L630" s="140">
        <f t="shared" si="308"/>
        <v>0</v>
      </c>
      <c r="M630" s="140">
        <f t="shared" si="308"/>
        <v>0</v>
      </c>
      <c r="N630" s="140">
        <f t="shared" si="308"/>
        <v>0</v>
      </c>
      <c r="O630" s="140">
        <f t="shared" si="308"/>
        <v>0</v>
      </c>
      <c r="P630" s="140">
        <f t="shared" si="308"/>
        <v>0</v>
      </c>
      <c r="Q630" s="140">
        <f t="shared" si="308"/>
        <v>0</v>
      </c>
      <c r="R630" s="140">
        <f t="shared" si="308"/>
        <v>0</v>
      </c>
      <c r="S630" s="140">
        <f t="shared" si="308"/>
        <v>0</v>
      </c>
      <c r="T630" s="140">
        <f t="shared" si="308"/>
        <v>0</v>
      </c>
      <c r="U630" s="140">
        <f t="shared" si="308"/>
        <v>0</v>
      </c>
      <c r="V630" s="140">
        <f t="shared" si="308"/>
        <v>0</v>
      </c>
      <c r="W630" s="140">
        <f t="shared" si="308"/>
        <v>0</v>
      </c>
      <c r="X630" s="140">
        <f t="shared" si="308"/>
        <v>0</v>
      </c>
      <c r="Y630" s="140">
        <f t="shared" si="308"/>
        <v>0</v>
      </c>
      <c r="Z630" s="140">
        <f t="shared" si="308"/>
        <v>0</v>
      </c>
      <c r="AA630" s="140">
        <f t="shared" si="308"/>
        <v>0</v>
      </c>
      <c r="AB630" s="140">
        <f t="shared" si="308"/>
        <v>0</v>
      </c>
      <c r="AC630" s="140">
        <f t="shared" si="308"/>
        <v>0</v>
      </c>
      <c r="AD630" s="137">
        <f t="shared" si="308"/>
        <v>0</v>
      </c>
      <c r="AE630" s="145">
        <f t="shared" si="308"/>
        <v>0</v>
      </c>
      <c r="AF630" s="367">
        <f t="shared" si="308"/>
        <v>0</v>
      </c>
    </row>
    <row r="631" spans="1:32" s="128" customFormat="1" ht="43.5" customHeight="1" x14ac:dyDescent="0.3">
      <c r="A631" s="442"/>
      <c r="B631" s="450"/>
      <c r="C631" s="445"/>
      <c r="D631" s="464"/>
      <c r="E631" s="448"/>
      <c r="F631" s="204" t="s">
        <v>394</v>
      </c>
      <c r="G631" s="373"/>
      <c r="H631" s="134"/>
      <c r="I631" s="207"/>
      <c r="J631" s="207"/>
      <c r="K631" s="207"/>
      <c r="L631" s="207"/>
      <c r="M631" s="207"/>
      <c r="N631" s="207"/>
      <c r="O631" s="207"/>
      <c r="P631" s="207"/>
      <c r="Q631" s="207"/>
      <c r="R631" s="207"/>
      <c r="S631" s="207"/>
      <c r="T631" s="207"/>
      <c r="U631" s="207"/>
      <c r="V631" s="207"/>
      <c r="W631" s="207"/>
      <c r="X631" s="207"/>
      <c r="Y631" s="207"/>
      <c r="Z631" s="207"/>
      <c r="AA631" s="207"/>
      <c r="AB631" s="207"/>
      <c r="AC631" s="207"/>
      <c r="AD631" s="207"/>
      <c r="AE631" s="248"/>
      <c r="AF631" s="373"/>
    </row>
    <row r="632" spans="1:32" s="128" customFormat="1" ht="43.5" customHeight="1" x14ac:dyDescent="0.3">
      <c r="A632" s="440"/>
      <c r="B632" s="451"/>
      <c r="C632" s="443"/>
      <c r="D632" s="456"/>
      <c r="E632" s="459"/>
      <c r="F632" s="200" t="s">
        <v>392</v>
      </c>
      <c r="G632" s="370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39"/>
      <c r="AE632" s="146"/>
      <c r="AF632" s="383"/>
    </row>
    <row r="633" spans="1:32" s="128" customFormat="1" ht="43.5" customHeight="1" x14ac:dyDescent="0.3">
      <c r="A633" s="441"/>
      <c r="B633" s="449"/>
      <c r="C633" s="444"/>
      <c r="D633" s="457"/>
      <c r="E633" s="460"/>
      <c r="F633" s="201" t="s">
        <v>393</v>
      </c>
      <c r="G633" s="367">
        <f t="shared" ref="G633:AF633" si="309">G634-G632</f>
        <v>0</v>
      </c>
      <c r="H633" s="140">
        <f t="shared" si="309"/>
        <v>0</v>
      </c>
      <c r="I633" s="140">
        <f t="shared" si="309"/>
        <v>0</v>
      </c>
      <c r="J633" s="140">
        <f t="shared" si="309"/>
        <v>0</v>
      </c>
      <c r="K633" s="140">
        <f t="shared" si="309"/>
        <v>0</v>
      </c>
      <c r="L633" s="140">
        <f t="shared" si="309"/>
        <v>0</v>
      </c>
      <c r="M633" s="140">
        <f t="shared" si="309"/>
        <v>0</v>
      </c>
      <c r="N633" s="140">
        <f t="shared" si="309"/>
        <v>0</v>
      </c>
      <c r="O633" s="140">
        <f t="shared" si="309"/>
        <v>0</v>
      </c>
      <c r="P633" s="140">
        <f t="shared" si="309"/>
        <v>0</v>
      </c>
      <c r="Q633" s="140">
        <f t="shared" si="309"/>
        <v>0</v>
      </c>
      <c r="R633" s="140">
        <f t="shared" si="309"/>
        <v>0</v>
      </c>
      <c r="S633" s="140">
        <f t="shared" si="309"/>
        <v>0</v>
      </c>
      <c r="T633" s="140">
        <f t="shared" si="309"/>
        <v>0</v>
      </c>
      <c r="U633" s="140">
        <f t="shared" si="309"/>
        <v>0</v>
      </c>
      <c r="V633" s="140">
        <f t="shared" si="309"/>
        <v>0</v>
      </c>
      <c r="W633" s="140">
        <f t="shared" si="309"/>
        <v>0</v>
      </c>
      <c r="X633" s="140">
        <f t="shared" si="309"/>
        <v>0</v>
      </c>
      <c r="Y633" s="140">
        <f t="shared" si="309"/>
        <v>0</v>
      </c>
      <c r="Z633" s="140">
        <f t="shared" si="309"/>
        <v>0</v>
      </c>
      <c r="AA633" s="140">
        <f t="shared" si="309"/>
        <v>0</v>
      </c>
      <c r="AB633" s="140">
        <f t="shared" si="309"/>
        <v>0</v>
      </c>
      <c r="AC633" s="140">
        <f t="shared" si="309"/>
        <v>0</v>
      </c>
      <c r="AD633" s="137">
        <f t="shared" si="309"/>
        <v>0</v>
      </c>
      <c r="AE633" s="145">
        <f t="shared" si="309"/>
        <v>0</v>
      </c>
      <c r="AF633" s="367">
        <f t="shared" si="309"/>
        <v>0</v>
      </c>
    </row>
    <row r="634" spans="1:32" s="128" customFormat="1" ht="43.5" customHeight="1" x14ac:dyDescent="0.3">
      <c r="A634" s="442"/>
      <c r="B634" s="450"/>
      <c r="C634" s="445"/>
      <c r="D634" s="458"/>
      <c r="E634" s="461"/>
      <c r="F634" s="204" t="s">
        <v>394</v>
      </c>
      <c r="G634" s="373"/>
      <c r="H634" s="134"/>
      <c r="I634" s="207"/>
      <c r="J634" s="207"/>
      <c r="K634" s="207"/>
      <c r="L634" s="207"/>
      <c r="M634" s="207"/>
      <c r="N634" s="207"/>
      <c r="O634" s="207"/>
      <c r="P634" s="207"/>
      <c r="Q634" s="207"/>
      <c r="R634" s="207"/>
      <c r="S634" s="207"/>
      <c r="T634" s="207"/>
      <c r="U634" s="207"/>
      <c r="V634" s="207"/>
      <c r="W634" s="207"/>
      <c r="X634" s="207"/>
      <c r="Y634" s="207"/>
      <c r="Z634" s="207"/>
      <c r="AA634" s="207"/>
      <c r="AB634" s="207"/>
      <c r="AC634" s="207"/>
      <c r="AD634" s="207"/>
      <c r="AE634" s="248"/>
      <c r="AF634" s="373"/>
    </row>
    <row r="635" spans="1:32" s="128" customFormat="1" ht="43.5" customHeight="1" x14ac:dyDescent="0.3">
      <c r="A635" s="440"/>
      <c r="B635" s="451"/>
      <c r="C635" s="443"/>
      <c r="D635" s="456"/>
      <c r="E635" s="459"/>
      <c r="F635" s="200" t="s">
        <v>392</v>
      </c>
      <c r="G635" s="370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39"/>
      <c r="AE635" s="146"/>
      <c r="AF635" s="383"/>
    </row>
    <row r="636" spans="1:32" s="128" customFormat="1" ht="43.5" customHeight="1" x14ac:dyDescent="0.3">
      <c r="A636" s="441"/>
      <c r="B636" s="449"/>
      <c r="C636" s="444"/>
      <c r="D636" s="457"/>
      <c r="E636" s="460"/>
      <c r="F636" s="201" t="s">
        <v>393</v>
      </c>
      <c r="G636" s="367">
        <f t="shared" ref="G636:AF636" si="310">G637-G635</f>
        <v>0</v>
      </c>
      <c r="H636" s="140">
        <f t="shared" si="310"/>
        <v>0</v>
      </c>
      <c r="I636" s="140">
        <f t="shared" si="310"/>
        <v>0</v>
      </c>
      <c r="J636" s="140">
        <f t="shared" si="310"/>
        <v>0</v>
      </c>
      <c r="K636" s="140">
        <f t="shared" si="310"/>
        <v>0</v>
      </c>
      <c r="L636" s="140">
        <f t="shared" si="310"/>
        <v>0</v>
      </c>
      <c r="M636" s="140">
        <f t="shared" si="310"/>
        <v>0</v>
      </c>
      <c r="N636" s="140">
        <f t="shared" si="310"/>
        <v>0</v>
      </c>
      <c r="O636" s="140">
        <f t="shared" si="310"/>
        <v>0</v>
      </c>
      <c r="P636" s="140">
        <f t="shared" si="310"/>
        <v>0</v>
      </c>
      <c r="Q636" s="140">
        <f t="shared" si="310"/>
        <v>0</v>
      </c>
      <c r="R636" s="140">
        <f t="shared" si="310"/>
        <v>0</v>
      </c>
      <c r="S636" s="140">
        <f t="shared" si="310"/>
        <v>0</v>
      </c>
      <c r="T636" s="140">
        <f t="shared" si="310"/>
        <v>0</v>
      </c>
      <c r="U636" s="140">
        <f t="shared" si="310"/>
        <v>0</v>
      </c>
      <c r="V636" s="140">
        <f t="shared" si="310"/>
        <v>0</v>
      </c>
      <c r="W636" s="140">
        <f t="shared" si="310"/>
        <v>0</v>
      </c>
      <c r="X636" s="140">
        <f t="shared" si="310"/>
        <v>0</v>
      </c>
      <c r="Y636" s="140">
        <f t="shared" si="310"/>
        <v>0</v>
      </c>
      <c r="Z636" s="140">
        <f t="shared" si="310"/>
        <v>0</v>
      </c>
      <c r="AA636" s="140">
        <f t="shared" si="310"/>
        <v>0</v>
      </c>
      <c r="AB636" s="140">
        <f t="shared" si="310"/>
        <v>0</v>
      </c>
      <c r="AC636" s="140">
        <f t="shared" si="310"/>
        <v>0</v>
      </c>
      <c r="AD636" s="137">
        <f t="shared" si="310"/>
        <v>0</v>
      </c>
      <c r="AE636" s="145">
        <f t="shared" si="310"/>
        <v>0</v>
      </c>
      <c r="AF636" s="367">
        <f t="shared" si="310"/>
        <v>0</v>
      </c>
    </row>
    <row r="637" spans="1:32" s="128" customFormat="1" ht="43.5" customHeight="1" x14ac:dyDescent="0.3">
      <c r="A637" s="442"/>
      <c r="B637" s="450"/>
      <c r="C637" s="445"/>
      <c r="D637" s="458"/>
      <c r="E637" s="461"/>
      <c r="F637" s="204" t="s">
        <v>394</v>
      </c>
      <c r="G637" s="373"/>
      <c r="H637" s="134"/>
      <c r="I637" s="207"/>
      <c r="J637" s="207"/>
      <c r="K637" s="207"/>
      <c r="L637" s="207"/>
      <c r="M637" s="207"/>
      <c r="N637" s="207"/>
      <c r="O637" s="207"/>
      <c r="P637" s="207"/>
      <c r="Q637" s="207"/>
      <c r="R637" s="207"/>
      <c r="S637" s="207"/>
      <c r="T637" s="207"/>
      <c r="U637" s="207"/>
      <c r="V637" s="207"/>
      <c r="W637" s="207"/>
      <c r="X637" s="207"/>
      <c r="Y637" s="207"/>
      <c r="Z637" s="207"/>
      <c r="AA637" s="207"/>
      <c r="AB637" s="207"/>
      <c r="AC637" s="207"/>
      <c r="AD637" s="207"/>
      <c r="AE637" s="248"/>
      <c r="AF637" s="373"/>
    </row>
    <row r="638" spans="1:32" s="128" customFormat="1" ht="43.5" customHeight="1" x14ac:dyDescent="0.3">
      <c r="A638" s="440"/>
      <c r="B638" s="451"/>
      <c r="C638" s="443"/>
      <c r="D638" s="456"/>
      <c r="E638" s="459"/>
      <c r="F638" s="200" t="s">
        <v>392</v>
      </c>
      <c r="G638" s="370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39"/>
      <c r="AE638" s="146"/>
      <c r="AF638" s="383"/>
    </row>
    <row r="639" spans="1:32" s="128" customFormat="1" ht="43.5" customHeight="1" x14ac:dyDescent="0.3">
      <c r="A639" s="441"/>
      <c r="B639" s="449"/>
      <c r="C639" s="444"/>
      <c r="D639" s="457"/>
      <c r="E639" s="460"/>
      <c r="F639" s="201" t="s">
        <v>393</v>
      </c>
      <c r="G639" s="367">
        <f t="shared" ref="G639:AF639" si="311">G640-G638</f>
        <v>0</v>
      </c>
      <c r="H639" s="140">
        <f t="shared" si="311"/>
        <v>0</v>
      </c>
      <c r="I639" s="140">
        <f t="shared" si="311"/>
        <v>0</v>
      </c>
      <c r="J639" s="140">
        <f t="shared" si="311"/>
        <v>0</v>
      </c>
      <c r="K639" s="140">
        <f t="shared" si="311"/>
        <v>0</v>
      </c>
      <c r="L639" s="140">
        <f t="shared" si="311"/>
        <v>0</v>
      </c>
      <c r="M639" s="140">
        <f t="shared" si="311"/>
        <v>0</v>
      </c>
      <c r="N639" s="140">
        <f t="shared" si="311"/>
        <v>0</v>
      </c>
      <c r="O639" s="140">
        <f t="shared" si="311"/>
        <v>0</v>
      </c>
      <c r="P639" s="140">
        <f t="shared" si="311"/>
        <v>0</v>
      </c>
      <c r="Q639" s="140">
        <f t="shared" si="311"/>
        <v>0</v>
      </c>
      <c r="R639" s="140">
        <f t="shared" si="311"/>
        <v>0</v>
      </c>
      <c r="S639" s="140">
        <f t="shared" si="311"/>
        <v>0</v>
      </c>
      <c r="T639" s="140">
        <f t="shared" si="311"/>
        <v>0</v>
      </c>
      <c r="U639" s="140">
        <f t="shared" si="311"/>
        <v>0</v>
      </c>
      <c r="V639" s="140">
        <f t="shared" si="311"/>
        <v>0</v>
      </c>
      <c r="W639" s="140">
        <f t="shared" si="311"/>
        <v>0</v>
      </c>
      <c r="X639" s="140">
        <f t="shared" si="311"/>
        <v>0</v>
      </c>
      <c r="Y639" s="140">
        <f t="shared" si="311"/>
        <v>0</v>
      </c>
      <c r="Z639" s="140">
        <f t="shared" si="311"/>
        <v>0</v>
      </c>
      <c r="AA639" s="140">
        <f t="shared" si="311"/>
        <v>0</v>
      </c>
      <c r="AB639" s="140">
        <f t="shared" si="311"/>
        <v>0</v>
      </c>
      <c r="AC639" s="140">
        <f t="shared" si="311"/>
        <v>0</v>
      </c>
      <c r="AD639" s="137">
        <f t="shared" si="311"/>
        <v>0</v>
      </c>
      <c r="AE639" s="145">
        <f t="shared" si="311"/>
        <v>0</v>
      </c>
      <c r="AF639" s="367">
        <f t="shared" si="311"/>
        <v>0</v>
      </c>
    </row>
    <row r="640" spans="1:32" s="128" customFormat="1" ht="43.5" customHeight="1" x14ac:dyDescent="0.3">
      <c r="A640" s="442"/>
      <c r="B640" s="450"/>
      <c r="C640" s="445"/>
      <c r="D640" s="458"/>
      <c r="E640" s="461"/>
      <c r="F640" s="204" t="s">
        <v>394</v>
      </c>
      <c r="G640" s="373"/>
      <c r="H640" s="134"/>
      <c r="I640" s="207"/>
      <c r="J640" s="207"/>
      <c r="K640" s="207"/>
      <c r="L640" s="207"/>
      <c r="M640" s="207"/>
      <c r="N640" s="207"/>
      <c r="O640" s="207"/>
      <c r="P640" s="207"/>
      <c r="Q640" s="207"/>
      <c r="R640" s="207"/>
      <c r="S640" s="207"/>
      <c r="T640" s="207"/>
      <c r="U640" s="207"/>
      <c r="V640" s="207"/>
      <c r="W640" s="207"/>
      <c r="X640" s="207"/>
      <c r="Y640" s="207"/>
      <c r="Z640" s="207"/>
      <c r="AA640" s="207"/>
      <c r="AB640" s="207"/>
      <c r="AC640" s="207"/>
      <c r="AD640" s="207"/>
      <c r="AE640" s="248"/>
      <c r="AF640" s="373"/>
    </row>
    <row r="641" spans="1:32" s="128" customFormat="1" ht="43.5" customHeight="1" x14ac:dyDescent="0.3">
      <c r="A641" s="440"/>
      <c r="B641" s="451"/>
      <c r="C641" s="443"/>
      <c r="D641" s="462"/>
      <c r="E641" s="446"/>
      <c r="F641" s="200" t="s">
        <v>392</v>
      </c>
      <c r="G641" s="370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39"/>
      <c r="AE641" s="146"/>
      <c r="AF641" s="383"/>
    </row>
    <row r="642" spans="1:32" s="128" customFormat="1" ht="43.5" customHeight="1" x14ac:dyDescent="0.3">
      <c r="A642" s="441"/>
      <c r="B642" s="449"/>
      <c r="C642" s="444"/>
      <c r="D642" s="463"/>
      <c r="E642" s="447"/>
      <c r="F642" s="201" t="s">
        <v>393</v>
      </c>
      <c r="G642" s="367">
        <f t="shared" ref="G642:AF642" si="312">G643-G641</f>
        <v>0</v>
      </c>
      <c r="H642" s="140">
        <f t="shared" si="312"/>
        <v>0</v>
      </c>
      <c r="I642" s="140">
        <f t="shared" si="312"/>
        <v>0</v>
      </c>
      <c r="J642" s="140">
        <f t="shared" si="312"/>
        <v>0</v>
      </c>
      <c r="K642" s="140">
        <f t="shared" si="312"/>
        <v>0</v>
      </c>
      <c r="L642" s="140">
        <f t="shared" si="312"/>
        <v>0</v>
      </c>
      <c r="M642" s="140">
        <f t="shared" si="312"/>
        <v>0</v>
      </c>
      <c r="N642" s="140">
        <f t="shared" si="312"/>
        <v>0</v>
      </c>
      <c r="O642" s="140">
        <f t="shared" si="312"/>
        <v>0</v>
      </c>
      <c r="P642" s="140">
        <f t="shared" si="312"/>
        <v>0</v>
      </c>
      <c r="Q642" s="140">
        <f t="shared" si="312"/>
        <v>0</v>
      </c>
      <c r="R642" s="140">
        <f t="shared" si="312"/>
        <v>0</v>
      </c>
      <c r="S642" s="140">
        <f t="shared" si="312"/>
        <v>0</v>
      </c>
      <c r="T642" s="140">
        <f t="shared" si="312"/>
        <v>0</v>
      </c>
      <c r="U642" s="140">
        <f t="shared" si="312"/>
        <v>0</v>
      </c>
      <c r="V642" s="140">
        <f t="shared" si="312"/>
        <v>0</v>
      </c>
      <c r="W642" s="140">
        <f t="shared" si="312"/>
        <v>0</v>
      </c>
      <c r="X642" s="140">
        <f t="shared" si="312"/>
        <v>0</v>
      </c>
      <c r="Y642" s="140">
        <f t="shared" si="312"/>
        <v>0</v>
      </c>
      <c r="Z642" s="140">
        <f t="shared" si="312"/>
        <v>0</v>
      </c>
      <c r="AA642" s="140">
        <f t="shared" si="312"/>
        <v>0</v>
      </c>
      <c r="AB642" s="140">
        <f t="shared" si="312"/>
        <v>0</v>
      </c>
      <c r="AC642" s="140">
        <f t="shared" si="312"/>
        <v>0</v>
      </c>
      <c r="AD642" s="137">
        <f t="shared" si="312"/>
        <v>0</v>
      </c>
      <c r="AE642" s="145">
        <f t="shared" si="312"/>
        <v>0</v>
      </c>
      <c r="AF642" s="367">
        <f t="shared" si="312"/>
        <v>0</v>
      </c>
    </row>
    <row r="643" spans="1:32" s="128" customFormat="1" ht="43.5" customHeight="1" x14ac:dyDescent="0.3">
      <c r="A643" s="442"/>
      <c r="B643" s="450"/>
      <c r="C643" s="445"/>
      <c r="D643" s="464"/>
      <c r="E643" s="448"/>
      <c r="F643" s="204" t="s">
        <v>394</v>
      </c>
      <c r="G643" s="373"/>
      <c r="H643" s="134"/>
      <c r="I643" s="207"/>
      <c r="J643" s="207"/>
      <c r="K643" s="207"/>
      <c r="L643" s="207"/>
      <c r="M643" s="207"/>
      <c r="N643" s="207"/>
      <c r="O643" s="207"/>
      <c r="P643" s="207"/>
      <c r="Q643" s="207"/>
      <c r="R643" s="207"/>
      <c r="S643" s="207"/>
      <c r="T643" s="207"/>
      <c r="U643" s="207"/>
      <c r="V643" s="207"/>
      <c r="W643" s="207"/>
      <c r="X643" s="207"/>
      <c r="Y643" s="207"/>
      <c r="Z643" s="207"/>
      <c r="AA643" s="207"/>
      <c r="AB643" s="207"/>
      <c r="AC643" s="207"/>
      <c r="AD643" s="207"/>
      <c r="AE643" s="248"/>
      <c r="AF643" s="373"/>
    </row>
    <row r="644" spans="1:32" s="128" customFormat="1" ht="43.5" customHeight="1" x14ac:dyDescent="0.3">
      <c r="A644" s="440"/>
      <c r="B644" s="451"/>
      <c r="C644" s="443"/>
      <c r="D644" s="462"/>
      <c r="E644" s="446"/>
      <c r="F644" s="200" t="s">
        <v>392</v>
      </c>
      <c r="G644" s="370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39"/>
      <c r="AE644" s="146"/>
      <c r="AF644" s="383"/>
    </row>
    <row r="645" spans="1:32" s="128" customFormat="1" ht="43.5" customHeight="1" x14ac:dyDescent="0.3">
      <c r="A645" s="441"/>
      <c r="B645" s="449"/>
      <c r="C645" s="444"/>
      <c r="D645" s="463"/>
      <c r="E645" s="447"/>
      <c r="F645" s="201" t="s">
        <v>393</v>
      </c>
      <c r="G645" s="367">
        <f t="shared" ref="G645:AF645" si="313">G646-G644</f>
        <v>0</v>
      </c>
      <c r="H645" s="140">
        <f t="shared" si="313"/>
        <v>0</v>
      </c>
      <c r="I645" s="140">
        <f t="shared" si="313"/>
        <v>0</v>
      </c>
      <c r="J645" s="140">
        <f t="shared" si="313"/>
        <v>0</v>
      </c>
      <c r="K645" s="140">
        <f t="shared" si="313"/>
        <v>0</v>
      </c>
      <c r="L645" s="140">
        <f t="shared" si="313"/>
        <v>0</v>
      </c>
      <c r="M645" s="140">
        <f t="shared" si="313"/>
        <v>0</v>
      </c>
      <c r="N645" s="140">
        <f t="shared" si="313"/>
        <v>0</v>
      </c>
      <c r="O645" s="140">
        <f t="shared" si="313"/>
        <v>0</v>
      </c>
      <c r="P645" s="140">
        <f t="shared" si="313"/>
        <v>0</v>
      </c>
      <c r="Q645" s="140">
        <f t="shared" si="313"/>
        <v>0</v>
      </c>
      <c r="R645" s="140">
        <f t="shared" si="313"/>
        <v>0</v>
      </c>
      <c r="S645" s="140">
        <f t="shared" si="313"/>
        <v>0</v>
      </c>
      <c r="T645" s="140">
        <f t="shared" si="313"/>
        <v>0</v>
      </c>
      <c r="U645" s="140">
        <f t="shared" si="313"/>
        <v>0</v>
      </c>
      <c r="V645" s="140">
        <f t="shared" si="313"/>
        <v>0</v>
      </c>
      <c r="W645" s="140">
        <f t="shared" si="313"/>
        <v>0</v>
      </c>
      <c r="X645" s="140">
        <f t="shared" si="313"/>
        <v>0</v>
      </c>
      <c r="Y645" s="140">
        <f t="shared" si="313"/>
        <v>0</v>
      </c>
      <c r="Z645" s="140">
        <f t="shared" si="313"/>
        <v>0</v>
      </c>
      <c r="AA645" s="140">
        <f t="shared" si="313"/>
        <v>0</v>
      </c>
      <c r="AB645" s="140">
        <f t="shared" si="313"/>
        <v>0</v>
      </c>
      <c r="AC645" s="140">
        <f t="shared" si="313"/>
        <v>0</v>
      </c>
      <c r="AD645" s="137">
        <f t="shared" si="313"/>
        <v>0</v>
      </c>
      <c r="AE645" s="145">
        <f t="shared" si="313"/>
        <v>0</v>
      </c>
      <c r="AF645" s="367">
        <f t="shared" si="313"/>
        <v>0</v>
      </c>
    </row>
    <row r="646" spans="1:32" s="128" customFormat="1" ht="43.5" customHeight="1" x14ac:dyDescent="0.3">
      <c r="A646" s="442"/>
      <c r="B646" s="450"/>
      <c r="C646" s="445"/>
      <c r="D646" s="464"/>
      <c r="E646" s="448"/>
      <c r="F646" s="204" t="s">
        <v>394</v>
      </c>
      <c r="G646" s="373"/>
      <c r="H646" s="134"/>
      <c r="I646" s="207"/>
      <c r="J646" s="207"/>
      <c r="K646" s="207"/>
      <c r="L646" s="207"/>
      <c r="M646" s="207"/>
      <c r="N646" s="207"/>
      <c r="O646" s="207"/>
      <c r="P646" s="207"/>
      <c r="Q646" s="207"/>
      <c r="R646" s="207"/>
      <c r="S646" s="207"/>
      <c r="T646" s="207"/>
      <c r="U646" s="207"/>
      <c r="V646" s="207"/>
      <c r="W646" s="207"/>
      <c r="X646" s="207"/>
      <c r="Y646" s="207"/>
      <c r="Z646" s="207"/>
      <c r="AA646" s="207"/>
      <c r="AB646" s="207"/>
      <c r="AC646" s="207"/>
      <c r="AD646" s="207"/>
      <c r="AE646" s="248"/>
      <c r="AF646" s="373"/>
    </row>
    <row r="647" spans="1:32" s="128" customFormat="1" ht="43.5" customHeight="1" x14ac:dyDescent="0.3">
      <c r="A647" s="440"/>
      <c r="B647" s="451"/>
      <c r="C647" s="443"/>
      <c r="D647" s="462"/>
      <c r="E647" s="446"/>
      <c r="F647" s="200" t="s">
        <v>392</v>
      </c>
      <c r="G647" s="370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39"/>
      <c r="AE647" s="146"/>
      <c r="AF647" s="383"/>
    </row>
    <row r="648" spans="1:32" s="128" customFormat="1" ht="43.5" customHeight="1" x14ac:dyDescent="0.3">
      <c r="A648" s="441"/>
      <c r="B648" s="449"/>
      <c r="C648" s="444"/>
      <c r="D648" s="463"/>
      <c r="E648" s="447"/>
      <c r="F648" s="201" t="s">
        <v>393</v>
      </c>
      <c r="G648" s="367">
        <f>G649-G647</f>
        <v>0</v>
      </c>
      <c r="H648" s="140">
        <f t="shared" ref="H648:AF648" si="314">H649-H647</f>
        <v>0</v>
      </c>
      <c r="I648" s="140">
        <f t="shared" si="314"/>
        <v>0</v>
      </c>
      <c r="J648" s="140">
        <f t="shared" si="314"/>
        <v>0</v>
      </c>
      <c r="K648" s="140">
        <f t="shared" si="314"/>
        <v>0</v>
      </c>
      <c r="L648" s="140">
        <f t="shared" si="314"/>
        <v>0</v>
      </c>
      <c r="M648" s="140">
        <f t="shared" si="314"/>
        <v>0</v>
      </c>
      <c r="N648" s="140">
        <f t="shared" si="314"/>
        <v>0</v>
      </c>
      <c r="O648" s="140">
        <f t="shared" si="314"/>
        <v>0</v>
      </c>
      <c r="P648" s="140">
        <f t="shared" si="314"/>
        <v>0</v>
      </c>
      <c r="Q648" s="140">
        <f t="shared" si="314"/>
        <v>0</v>
      </c>
      <c r="R648" s="140">
        <f t="shared" si="314"/>
        <v>0</v>
      </c>
      <c r="S648" s="140">
        <f t="shared" si="314"/>
        <v>0</v>
      </c>
      <c r="T648" s="140">
        <f t="shared" si="314"/>
        <v>0</v>
      </c>
      <c r="U648" s="140">
        <f t="shared" si="314"/>
        <v>0</v>
      </c>
      <c r="V648" s="140">
        <f t="shared" si="314"/>
        <v>0</v>
      </c>
      <c r="W648" s="140">
        <f t="shared" si="314"/>
        <v>0</v>
      </c>
      <c r="X648" s="140">
        <f t="shared" si="314"/>
        <v>0</v>
      </c>
      <c r="Y648" s="140">
        <f t="shared" si="314"/>
        <v>0</v>
      </c>
      <c r="Z648" s="140">
        <f t="shared" si="314"/>
        <v>0</v>
      </c>
      <c r="AA648" s="140">
        <f t="shared" si="314"/>
        <v>0</v>
      </c>
      <c r="AB648" s="140">
        <f t="shared" si="314"/>
        <v>0</v>
      </c>
      <c r="AC648" s="140">
        <f t="shared" si="314"/>
        <v>0</v>
      </c>
      <c r="AD648" s="137">
        <f t="shared" si="314"/>
        <v>0</v>
      </c>
      <c r="AE648" s="145">
        <f t="shared" si="314"/>
        <v>0</v>
      </c>
      <c r="AF648" s="367">
        <f t="shared" si="314"/>
        <v>0</v>
      </c>
    </row>
    <row r="649" spans="1:32" s="128" customFormat="1" ht="43.5" customHeight="1" x14ac:dyDescent="0.3">
      <c r="A649" s="442"/>
      <c r="B649" s="450"/>
      <c r="C649" s="445"/>
      <c r="D649" s="464"/>
      <c r="E649" s="448"/>
      <c r="F649" s="204" t="s">
        <v>394</v>
      </c>
      <c r="G649" s="373"/>
      <c r="H649" s="134"/>
      <c r="I649" s="207"/>
      <c r="J649" s="207"/>
      <c r="K649" s="207"/>
      <c r="L649" s="207"/>
      <c r="M649" s="207"/>
      <c r="N649" s="207"/>
      <c r="O649" s="207"/>
      <c r="P649" s="207"/>
      <c r="Q649" s="207"/>
      <c r="R649" s="207"/>
      <c r="S649" s="207"/>
      <c r="T649" s="207"/>
      <c r="U649" s="207"/>
      <c r="V649" s="207"/>
      <c r="W649" s="207"/>
      <c r="X649" s="207"/>
      <c r="Y649" s="207"/>
      <c r="Z649" s="207"/>
      <c r="AA649" s="207"/>
      <c r="AB649" s="207"/>
      <c r="AC649" s="207"/>
      <c r="AD649" s="207"/>
      <c r="AE649" s="248"/>
      <c r="AF649" s="373"/>
    </row>
    <row r="650" spans="1:32" s="128" customFormat="1" ht="43.5" customHeight="1" x14ac:dyDescent="0.3">
      <c r="A650" s="440"/>
      <c r="B650" s="451"/>
      <c r="C650" s="443"/>
      <c r="D650" s="462"/>
      <c r="E650" s="446"/>
      <c r="F650" s="200" t="s">
        <v>392</v>
      </c>
      <c r="G650" s="370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39"/>
      <c r="AE650" s="146"/>
      <c r="AF650" s="383"/>
    </row>
    <row r="651" spans="1:32" s="128" customFormat="1" ht="43.5" customHeight="1" x14ac:dyDescent="0.3">
      <c r="A651" s="441"/>
      <c r="B651" s="449"/>
      <c r="C651" s="444"/>
      <c r="D651" s="463"/>
      <c r="E651" s="447"/>
      <c r="F651" s="201" t="s">
        <v>393</v>
      </c>
      <c r="G651" s="367">
        <f t="shared" ref="G651:AF651" si="315">G652-G650</f>
        <v>0</v>
      </c>
      <c r="H651" s="140">
        <f t="shared" si="315"/>
        <v>0</v>
      </c>
      <c r="I651" s="140">
        <f t="shared" si="315"/>
        <v>0</v>
      </c>
      <c r="J651" s="140">
        <f t="shared" si="315"/>
        <v>0</v>
      </c>
      <c r="K651" s="140">
        <f t="shared" si="315"/>
        <v>0</v>
      </c>
      <c r="L651" s="140">
        <f t="shared" si="315"/>
        <v>0</v>
      </c>
      <c r="M651" s="140">
        <f t="shared" si="315"/>
        <v>0</v>
      </c>
      <c r="N651" s="140">
        <f t="shared" si="315"/>
        <v>0</v>
      </c>
      <c r="O651" s="140">
        <f t="shared" si="315"/>
        <v>0</v>
      </c>
      <c r="P651" s="140">
        <f t="shared" si="315"/>
        <v>0</v>
      </c>
      <c r="Q651" s="140">
        <f t="shared" si="315"/>
        <v>0</v>
      </c>
      <c r="R651" s="140">
        <f t="shared" si="315"/>
        <v>0</v>
      </c>
      <c r="S651" s="140">
        <f t="shared" si="315"/>
        <v>0</v>
      </c>
      <c r="T651" s="140">
        <f t="shared" si="315"/>
        <v>0</v>
      </c>
      <c r="U651" s="140">
        <f t="shared" si="315"/>
        <v>0</v>
      </c>
      <c r="V651" s="140">
        <f t="shared" si="315"/>
        <v>0</v>
      </c>
      <c r="W651" s="140">
        <f t="shared" si="315"/>
        <v>0</v>
      </c>
      <c r="X651" s="140">
        <f t="shared" si="315"/>
        <v>0</v>
      </c>
      <c r="Y651" s="140">
        <f t="shared" si="315"/>
        <v>0</v>
      </c>
      <c r="Z651" s="140">
        <f t="shared" si="315"/>
        <v>0</v>
      </c>
      <c r="AA651" s="140">
        <f t="shared" si="315"/>
        <v>0</v>
      </c>
      <c r="AB651" s="140">
        <f t="shared" si="315"/>
        <v>0</v>
      </c>
      <c r="AC651" s="140">
        <f t="shared" si="315"/>
        <v>0</v>
      </c>
      <c r="AD651" s="137">
        <f t="shared" si="315"/>
        <v>0</v>
      </c>
      <c r="AE651" s="145">
        <f t="shared" si="315"/>
        <v>0</v>
      </c>
      <c r="AF651" s="367">
        <f t="shared" si="315"/>
        <v>0</v>
      </c>
    </row>
    <row r="652" spans="1:32" s="128" customFormat="1" ht="43.5" customHeight="1" x14ac:dyDescent="0.3">
      <c r="A652" s="442"/>
      <c r="B652" s="450"/>
      <c r="C652" s="445"/>
      <c r="D652" s="464"/>
      <c r="E652" s="448"/>
      <c r="F652" s="204" t="s">
        <v>394</v>
      </c>
      <c r="G652" s="373"/>
      <c r="H652" s="134"/>
      <c r="I652" s="207"/>
      <c r="J652" s="207"/>
      <c r="K652" s="207"/>
      <c r="L652" s="207"/>
      <c r="M652" s="207"/>
      <c r="N652" s="207"/>
      <c r="O652" s="207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  <c r="AA652" s="207"/>
      <c r="AB652" s="207"/>
      <c r="AC652" s="207"/>
      <c r="AD652" s="207"/>
      <c r="AE652" s="248"/>
      <c r="AF652" s="373"/>
    </row>
    <row r="653" spans="1:32" s="128" customFormat="1" ht="46.5" customHeight="1" x14ac:dyDescent="0.3">
      <c r="A653" s="440"/>
      <c r="B653" s="451"/>
      <c r="C653" s="443"/>
      <c r="D653" s="462"/>
      <c r="E653" s="446"/>
      <c r="F653" s="200" t="s">
        <v>392</v>
      </c>
      <c r="G653" s="370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39"/>
      <c r="AE653" s="146"/>
      <c r="AF653" s="383"/>
    </row>
    <row r="654" spans="1:32" s="128" customFormat="1" ht="46.5" customHeight="1" x14ac:dyDescent="0.3">
      <c r="A654" s="441"/>
      <c r="B654" s="449"/>
      <c r="C654" s="444"/>
      <c r="D654" s="463"/>
      <c r="E654" s="447"/>
      <c r="F654" s="201" t="s">
        <v>393</v>
      </c>
      <c r="G654" s="367">
        <f t="shared" ref="G654:AF654" si="316">G655-G653</f>
        <v>0</v>
      </c>
      <c r="H654" s="140">
        <f t="shared" si="316"/>
        <v>0</v>
      </c>
      <c r="I654" s="140">
        <f t="shared" si="316"/>
        <v>0</v>
      </c>
      <c r="J654" s="140">
        <f t="shared" si="316"/>
        <v>0</v>
      </c>
      <c r="K654" s="140">
        <f t="shared" si="316"/>
        <v>0</v>
      </c>
      <c r="L654" s="140">
        <f t="shared" si="316"/>
        <v>0</v>
      </c>
      <c r="M654" s="140">
        <f t="shared" si="316"/>
        <v>0</v>
      </c>
      <c r="N654" s="140">
        <f t="shared" si="316"/>
        <v>0</v>
      </c>
      <c r="O654" s="140">
        <f t="shared" si="316"/>
        <v>0</v>
      </c>
      <c r="P654" s="140">
        <f t="shared" si="316"/>
        <v>0</v>
      </c>
      <c r="Q654" s="140">
        <f t="shared" si="316"/>
        <v>0</v>
      </c>
      <c r="R654" s="140">
        <f t="shared" si="316"/>
        <v>0</v>
      </c>
      <c r="S654" s="140">
        <f t="shared" si="316"/>
        <v>0</v>
      </c>
      <c r="T654" s="140">
        <f t="shared" si="316"/>
        <v>0</v>
      </c>
      <c r="U654" s="140">
        <f t="shared" si="316"/>
        <v>0</v>
      </c>
      <c r="V654" s="140">
        <f t="shared" si="316"/>
        <v>0</v>
      </c>
      <c r="W654" s="140">
        <f t="shared" si="316"/>
        <v>0</v>
      </c>
      <c r="X654" s="140">
        <f t="shared" si="316"/>
        <v>0</v>
      </c>
      <c r="Y654" s="140">
        <f t="shared" si="316"/>
        <v>0</v>
      </c>
      <c r="Z654" s="140">
        <f t="shared" si="316"/>
        <v>0</v>
      </c>
      <c r="AA654" s="140">
        <f t="shared" si="316"/>
        <v>0</v>
      </c>
      <c r="AB654" s="140">
        <f t="shared" si="316"/>
        <v>0</v>
      </c>
      <c r="AC654" s="140">
        <f t="shared" si="316"/>
        <v>0</v>
      </c>
      <c r="AD654" s="137">
        <f t="shared" si="316"/>
        <v>0</v>
      </c>
      <c r="AE654" s="145">
        <f t="shared" si="316"/>
        <v>0</v>
      </c>
      <c r="AF654" s="367">
        <f t="shared" si="316"/>
        <v>0</v>
      </c>
    </row>
    <row r="655" spans="1:32" s="128" customFormat="1" ht="46.5" customHeight="1" x14ac:dyDescent="0.3">
      <c r="A655" s="442"/>
      <c r="B655" s="450"/>
      <c r="C655" s="445"/>
      <c r="D655" s="464"/>
      <c r="E655" s="448"/>
      <c r="F655" s="204" t="s">
        <v>394</v>
      </c>
      <c r="G655" s="385"/>
      <c r="H655" s="134"/>
      <c r="I655" s="207"/>
      <c r="J655" s="207"/>
      <c r="K655" s="207"/>
      <c r="L655" s="207"/>
      <c r="M655" s="207"/>
      <c r="N655" s="207"/>
      <c r="O655" s="207"/>
      <c r="P655" s="207"/>
      <c r="Q655" s="207"/>
      <c r="R655" s="207"/>
      <c r="S655" s="207"/>
      <c r="T655" s="207"/>
      <c r="U655" s="207"/>
      <c r="V655" s="207"/>
      <c r="W655" s="207"/>
      <c r="X655" s="207"/>
      <c r="Y655" s="207"/>
      <c r="Z655" s="207"/>
      <c r="AA655" s="207"/>
      <c r="AB655" s="207"/>
      <c r="AC655" s="207"/>
      <c r="AD655" s="207"/>
      <c r="AE655" s="248"/>
      <c r="AF655" s="373"/>
    </row>
    <row r="656" spans="1:32" s="128" customFormat="1" ht="43.5" customHeight="1" x14ac:dyDescent="0.3">
      <c r="A656" s="440"/>
      <c r="B656" s="451"/>
      <c r="C656" s="443"/>
      <c r="D656" s="462"/>
      <c r="E656" s="446"/>
      <c r="F656" s="200" t="s">
        <v>392</v>
      </c>
      <c r="G656" s="370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39"/>
      <c r="AE656" s="146"/>
      <c r="AF656" s="383"/>
    </row>
    <row r="657" spans="1:32" s="128" customFormat="1" ht="43.5" customHeight="1" x14ac:dyDescent="0.3">
      <c r="A657" s="441"/>
      <c r="B657" s="449"/>
      <c r="C657" s="444"/>
      <c r="D657" s="463"/>
      <c r="E657" s="447"/>
      <c r="F657" s="201" t="s">
        <v>393</v>
      </c>
      <c r="G657" s="367">
        <f t="shared" ref="G657:AF657" si="317">G658-G656</f>
        <v>0</v>
      </c>
      <c r="H657" s="140">
        <f t="shared" si="317"/>
        <v>0</v>
      </c>
      <c r="I657" s="140">
        <f t="shared" si="317"/>
        <v>0</v>
      </c>
      <c r="J657" s="140">
        <f t="shared" si="317"/>
        <v>0</v>
      </c>
      <c r="K657" s="140">
        <f t="shared" si="317"/>
        <v>0</v>
      </c>
      <c r="L657" s="140">
        <f t="shared" si="317"/>
        <v>0</v>
      </c>
      <c r="M657" s="140">
        <f t="shared" si="317"/>
        <v>0</v>
      </c>
      <c r="N657" s="140">
        <f t="shared" si="317"/>
        <v>0</v>
      </c>
      <c r="O657" s="140">
        <f t="shared" si="317"/>
        <v>0</v>
      </c>
      <c r="P657" s="140">
        <f t="shared" si="317"/>
        <v>0</v>
      </c>
      <c r="Q657" s="140">
        <f t="shared" si="317"/>
        <v>0</v>
      </c>
      <c r="R657" s="140">
        <f t="shared" si="317"/>
        <v>0</v>
      </c>
      <c r="S657" s="140">
        <f t="shared" si="317"/>
        <v>0</v>
      </c>
      <c r="T657" s="140">
        <f t="shared" si="317"/>
        <v>0</v>
      </c>
      <c r="U657" s="140">
        <f t="shared" si="317"/>
        <v>0</v>
      </c>
      <c r="V657" s="140">
        <f t="shared" si="317"/>
        <v>0</v>
      </c>
      <c r="W657" s="140">
        <f t="shared" si="317"/>
        <v>0</v>
      </c>
      <c r="X657" s="140">
        <f t="shared" si="317"/>
        <v>0</v>
      </c>
      <c r="Y657" s="140">
        <f t="shared" si="317"/>
        <v>0</v>
      </c>
      <c r="Z657" s="140">
        <f t="shared" si="317"/>
        <v>0</v>
      </c>
      <c r="AA657" s="140">
        <f t="shared" si="317"/>
        <v>0</v>
      </c>
      <c r="AB657" s="140">
        <f t="shared" si="317"/>
        <v>0</v>
      </c>
      <c r="AC657" s="140">
        <f t="shared" si="317"/>
        <v>0</v>
      </c>
      <c r="AD657" s="137">
        <f t="shared" si="317"/>
        <v>0</v>
      </c>
      <c r="AE657" s="145">
        <f t="shared" si="317"/>
        <v>0</v>
      </c>
      <c r="AF657" s="367">
        <f t="shared" si="317"/>
        <v>0</v>
      </c>
    </row>
    <row r="658" spans="1:32" s="128" customFormat="1" ht="43.5" customHeight="1" x14ac:dyDescent="0.3">
      <c r="A658" s="442"/>
      <c r="B658" s="450"/>
      <c r="C658" s="445"/>
      <c r="D658" s="464"/>
      <c r="E658" s="448"/>
      <c r="F658" s="204" t="s">
        <v>394</v>
      </c>
      <c r="G658" s="373"/>
      <c r="H658" s="134"/>
      <c r="I658" s="207"/>
      <c r="J658" s="207"/>
      <c r="K658" s="207"/>
      <c r="L658" s="207"/>
      <c r="M658" s="207"/>
      <c r="N658" s="207"/>
      <c r="O658" s="207"/>
      <c r="P658" s="207"/>
      <c r="Q658" s="207"/>
      <c r="R658" s="207"/>
      <c r="S658" s="207"/>
      <c r="T658" s="207"/>
      <c r="U658" s="207"/>
      <c r="V658" s="207"/>
      <c r="W658" s="207"/>
      <c r="X658" s="207"/>
      <c r="Y658" s="207"/>
      <c r="Z658" s="207"/>
      <c r="AA658" s="207"/>
      <c r="AB658" s="207"/>
      <c r="AC658" s="207"/>
      <c r="AD658" s="207"/>
      <c r="AE658" s="248"/>
      <c r="AF658" s="373"/>
    </row>
    <row r="659" spans="1:32" s="128" customFormat="1" ht="43.5" customHeight="1" x14ac:dyDescent="0.3">
      <c r="A659" s="440"/>
      <c r="B659" s="451"/>
      <c r="C659" s="443"/>
      <c r="D659" s="462"/>
      <c r="E659" s="446"/>
      <c r="F659" s="200" t="s">
        <v>392</v>
      </c>
      <c r="G659" s="370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39"/>
      <c r="AE659" s="146"/>
      <c r="AF659" s="383"/>
    </row>
    <row r="660" spans="1:32" s="128" customFormat="1" ht="43.5" customHeight="1" x14ac:dyDescent="0.3">
      <c r="A660" s="441"/>
      <c r="B660" s="449"/>
      <c r="C660" s="444"/>
      <c r="D660" s="463"/>
      <c r="E660" s="447"/>
      <c r="F660" s="201" t="s">
        <v>393</v>
      </c>
      <c r="G660" s="367">
        <f t="shared" ref="G660:AF660" si="318">G661-G659</f>
        <v>0</v>
      </c>
      <c r="H660" s="140">
        <f t="shared" si="318"/>
        <v>0</v>
      </c>
      <c r="I660" s="140">
        <f t="shared" si="318"/>
        <v>0</v>
      </c>
      <c r="J660" s="140">
        <f t="shared" si="318"/>
        <v>0</v>
      </c>
      <c r="K660" s="140">
        <f t="shared" si="318"/>
        <v>0</v>
      </c>
      <c r="L660" s="140">
        <f t="shared" si="318"/>
        <v>0</v>
      </c>
      <c r="M660" s="140">
        <f t="shared" si="318"/>
        <v>0</v>
      </c>
      <c r="N660" s="140">
        <f t="shared" si="318"/>
        <v>0</v>
      </c>
      <c r="O660" s="140">
        <f t="shared" si="318"/>
        <v>0</v>
      </c>
      <c r="P660" s="140">
        <f t="shared" si="318"/>
        <v>0</v>
      </c>
      <c r="Q660" s="140">
        <f t="shared" si="318"/>
        <v>0</v>
      </c>
      <c r="R660" s="140">
        <f t="shared" si="318"/>
        <v>0</v>
      </c>
      <c r="S660" s="140">
        <f t="shared" si="318"/>
        <v>0</v>
      </c>
      <c r="T660" s="140">
        <f t="shared" si="318"/>
        <v>0</v>
      </c>
      <c r="U660" s="140">
        <f t="shared" si="318"/>
        <v>0</v>
      </c>
      <c r="V660" s="140">
        <f t="shared" si="318"/>
        <v>0</v>
      </c>
      <c r="W660" s="140">
        <f t="shared" si="318"/>
        <v>0</v>
      </c>
      <c r="X660" s="140">
        <f t="shared" si="318"/>
        <v>0</v>
      </c>
      <c r="Y660" s="140">
        <f t="shared" si="318"/>
        <v>0</v>
      </c>
      <c r="Z660" s="140">
        <f t="shared" si="318"/>
        <v>0</v>
      </c>
      <c r="AA660" s="140">
        <f t="shared" si="318"/>
        <v>0</v>
      </c>
      <c r="AB660" s="140">
        <f t="shared" si="318"/>
        <v>0</v>
      </c>
      <c r="AC660" s="140">
        <f t="shared" si="318"/>
        <v>0</v>
      </c>
      <c r="AD660" s="137">
        <f t="shared" si="318"/>
        <v>0</v>
      </c>
      <c r="AE660" s="145">
        <f t="shared" si="318"/>
        <v>0</v>
      </c>
      <c r="AF660" s="367">
        <f t="shared" si="318"/>
        <v>0</v>
      </c>
    </row>
    <row r="661" spans="1:32" s="128" customFormat="1" ht="43.5" customHeight="1" x14ac:dyDescent="0.3">
      <c r="A661" s="442"/>
      <c r="B661" s="450"/>
      <c r="C661" s="445"/>
      <c r="D661" s="464"/>
      <c r="E661" s="448"/>
      <c r="F661" s="204" t="s">
        <v>394</v>
      </c>
      <c r="G661" s="373"/>
      <c r="H661" s="134"/>
      <c r="I661" s="207"/>
      <c r="J661" s="207"/>
      <c r="K661" s="207"/>
      <c r="L661" s="207"/>
      <c r="M661" s="207"/>
      <c r="N661" s="207"/>
      <c r="O661" s="207"/>
      <c r="P661" s="207"/>
      <c r="Q661" s="207"/>
      <c r="R661" s="207"/>
      <c r="S661" s="207"/>
      <c r="T661" s="207"/>
      <c r="U661" s="207"/>
      <c r="V661" s="207"/>
      <c r="W661" s="207"/>
      <c r="X661" s="207"/>
      <c r="Y661" s="207"/>
      <c r="Z661" s="207"/>
      <c r="AA661" s="207"/>
      <c r="AB661" s="207"/>
      <c r="AC661" s="207"/>
      <c r="AD661" s="207"/>
      <c r="AE661" s="248"/>
      <c r="AF661" s="373"/>
    </row>
    <row r="662" spans="1:32" s="128" customFormat="1" ht="43.5" customHeight="1" x14ac:dyDescent="0.3">
      <c r="A662" s="440"/>
      <c r="B662" s="451"/>
      <c r="C662" s="443"/>
      <c r="D662" s="462"/>
      <c r="E662" s="446"/>
      <c r="F662" s="200" t="s">
        <v>392</v>
      </c>
      <c r="G662" s="370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39"/>
      <c r="AE662" s="146"/>
      <c r="AF662" s="383"/>
    </row>
    <row r="663" spans="1:32" s="128" customFormat="1" ht="43.5" customHeight="1" x14ac:dyDescent="0.3">
      <c r="A663" s="441"/>
      <c r="B663" s="449"/>
      <c r="C663" s="444"/>
      <c r="D663" s="463"/>
      <c r="E663" s="447"/>
      <c r="F663" s="201" t="s">
        <v>393</v>
      </c>
      <c r="G663" s="367">
        <f t="shared" ref="G663:AF663" si="319">G664-G662</f>
        <v>0</v>
      </c>
      <c r="H663" s="140">
        <f t="shared" si="319"/>
        <v>0</v>
      </c>
      <c r="I663" s="140">
        <f t="shared" si="319"/>
        <v>0</v>
      </c>
      <c r="J663" s="140">
        <f t="shared" si="319"/>
        <v>0</v>
      </c>
      <c r="K663" s="140">
        <f t="shared" si="319"/>
        <v>0</v>
      </c>
      <c r="L663" s="140">
        <f t="shared" si="319"/>
        <v>0</v>
      </c>
      <c r="M663" s="140">
        <f t="shared" si="319"/>
        <v>0</v>
      </c>
      <c r="N663" s="140">
        <f t="shared" si="319"/>
        <v>0</v>
      </c>
      <c r="O663" s="140">
        <f t="shared" si="319"/>
        <v>0</v>
      </c>
      <c r="P663" s="140">
        <f t="shared" si="319"/>
        <v>0</v>
      </c>
      <c r="Q663" s="140">
        <f t="shared" si="319"/>
        <v>0</v>
      </c>
      <c r="R663" s="140">
        <f t="shared" si="319"/>
        <v>0</v>
      </c>
      <c r="S663" s="140">
        <f t="shared" si="319"/>
        <v>0</v>
      </c>
      <c r="T663" s="140">
        <f t="shared" si="319"/>
        <v>0</v>
      </c>
      <c r="U663" s="140">
        <f t="shared" si="319"/>
        <v>0</v>
      </c>
      <c r="V663" s="140">
        <f t="shared" si="319"/>
        <v>0</v>
      </c>
      <c r="W663" s="140">
        <f t="shared" si="319"/>
        <v>0</v>
      </c>
      <c r="X663" s="140">
        <f t="shared" si="319"/>
        <v>0</v>
      </c>
      <c r="Y663" s="140">
        <f t="shared" si="319"/>
        <v>0</v>
      </c>
      <c r="Z663" s="140">
        <f t="shared" si="319"/>
        <v>0</v>
      </c>
      <c r="AA663" s="140">
        <f t="shared" si="319"/>
        <v>0</v>
      </c>
      <c r="AB663" s="140">
        <f t="shared" si="319"/>
        <v>0</v>
      </c>
      <c r="AC663" s="140">
        <f t="shared" si="319"/>
        <v>0</v>
      </c>
      <c r="AD663" s="137">
        <f t="shared" si="319"/>
        <v>0</v>
      </c>
      <c r="AE663" s="145">
        <f t="shared" si="319"/>
        <v>0</v>
      </c>
      <c r="AF663" s="367">
        <f t="shared" si="319"/>
        <v>0</v>
      </c>
    </row>
    <row r="664" spans="1:32" s="128" customFormat="1" ht="43.5" customHeight="1" x14ac:dyDescent="0.3">
      <c r="A664" s="442"/>
      <c r="B664" s="450"/>
      <c r="C664" s="445"/>
      <c r="D664" s="464"/>
      <c r="E664" s="448"/>
      <c r="F664" s="204" t="s">
        <v>394</v>
      </c>
      <c r="G664" s="373"/>
      <c r="H664" s="134"/>
      <c r="I664" s="207"/>
      <c r="J664" s="207"/>
      <c r="K664" s="207"/>
      <c r="L664" s="207"/>
      <c r="M664" s="207"/>
      <c r="N664" s="207"/>
      <c r="O664" s="20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  <c r="Z664" s="207"/>
      <c r="AA664" s="207"/>
      <c r="AB664" s="207"/>
      <c r="AC664" s="207"/>
      <c r="AD664" s="207"/>
      <c r="AE664" s="248"/>
      <c r="AF664" s="373"/>
    </row>
    <row r="665" spans="1:32" s="128" customFormat="1" ht="43.5" customHeight="1" x14ac:dyDescent="0.3">
      <c r="A665" s="440"/>
      <c r="B665" s="451"/>
      <c r="C665" s="443"/>
      <c r="D665" s="456"/>
      <c r="E665" s="459"/>
      <c r="F665" s="200" t="s">
        <v>392</v>
      </c>
      <c r="G665" s="370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39"/>
      <c r="AE665" s="146"/>
      <c r="AF665" s="383"/>
    </row>
    <row r="666" spans="1:32" s="128" customFormat="1" ht="43.5" customHeight="1" x14ac:dyDescent="0.3">
      <c r="A666" s="441"/>
      <c r="B666" s="449"/>
      <c r="C666" s="444"/>
      <c r="D666" s="457"/>
      <c r="E666" s="460"/>
      <c r="F666" s="201" t="s">
        <v>393</v>
      </c>
      <c r="G666" s="367">
        <f t="shared" ref="G666:AF666" si="320">G667-G665</f>
        <v>0</v>
      </c>
      <c r="H666" s="140">
        <f t="shared" si="320"/>
        <v>0</v>
      </c>
      <c r="I666" s="140">
        <f t="shared" si="320"/>
        <v>0</v>
      </c>
      <c r="J666" s="140">
        <f t="shared" si="320"/>
        <v>0</v>
      </c>
      <c r="K666" s="140">
        <f t="shared" si="320"/>
        <v>0</v>
      </c>
      <c r="L666" s="140">
        <f t="shared" si="320"/>
        <v>0</v>
      </c>
      <c r="M666" s="140">
        <f t="shared" si="320"/>
        <v>0</v>
      </c>
      <c r="N666" s="140">
        <f t="shared" si="320"/>
        <v>0</v>
      </c>
      <c r="O666" s="140">
        <f t="shared" si="320"/>
        <v>0</v>
      </c>
      <c r="P666" s="140">
        <f t="shared" si="320"/>
        <v>0</v>
      </c>
      <c r="Q666" s="140">
        <f t="shared" si="320"/>
        <v>0</v>
      </c>
      <c r="R666" s="140">
        <f t="shared" si="320"/>
        <v>0</v>
      </c>
      <c r="S666" s="140">
        <f t="shared" si="320"/>
        <v>0</v>
      </c>
      <c r="T666" s="140">
        <f t="shared" si="320"/>
        <v>0</v>
      </c>
      <c r="U666" s="140">
        <f t="shared" si="320"/>
        <v>0</v>
      </c>
      <c r="V666" s="140">
        <f t="shared" si="320"/>
        <v>0</v>
      </c>
      <c r="W666" s="140">
        <f t="shared" si="320"/>
        <v>0</v>
      </c>
      <c r="X666" s="140">
        <f t="shared" si="320"/>
        <v>0</v>
      </c>
      <c r="Y666" s="140">
        <f t="shared" si="320"/>
        <v>0</v>
      </c>
      <c r="Z666" s="140">
        <f t="shared" si="320"/>
        <v>0</v>
      </c>
      <c r="AA666" s="140">
        <f t="shared" si="320"/>
        <v>0</v>
      </c>
      <c r="AB666" s="140">
        <f t="shared" si="320"/>
        <v>0</v>
      </c>
      <c r="AC666" s="140">
        <f t="shared" si="320"/>
        <v>0</v>
      </c>
      <c r="AD666" s="137">
        <f t="shared" si="320"/>
        <v>0</v>
      </c>
      <c r="AE666" s="145">
        <f t="shared" si="320"/>
        <v>0</v>
      </c>
      <c r="AF666" s="367">
        <f t="shared" si="320"/>
        <v>0</v>
      </c>
    </row>
    <row r="667" spans="1:32" s="128" customFormat="1" ht="43.5" customHeight="1" x14ac:dyDescent="0.3">
      <c r="A667" s="442"/>
      <c r="B667" s="450"/>
      <c r="C667" s="445"/>
      <c r="D667" s="458"/>
      <c r="E667" s="461"/>
      <c r="F667" s="204" t="s">
        <v>394</v>
      </c>
      <c r="G667" s="373"/>
      <c r="H667" s="134"/>
      <c r="I667" s="207"/>
      <c r="J667" s="207"/>
      <c r="K667" s="207"/>
      <c r="L667" s="207"/>
      <c r="M667" s="207"/>
      <c r="N667" s="207"/>
      <c r="O667" s="20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  <c r="AA667" s="207"/>
      <c r="AB667" s="207"/>
      <c r="AC667" s="207"/>
      <c r="AD667" s="207"/>
      <c r="AE667" s="248"/>
      <c r="AF667" s="373"/>
    </row>
    <row r="668" spans="1:32" s="128" customFormat="1" ht="49.5" customHeight="1" x14ac:dyDescent="0.3">
      <c r="A668" s="440"/>
      <c r="B668" s="451"/>
      <c r="C668" s="443"/>
      <c r="D668" s="456"/>
      <c r="E668" s="459"/>
      <c r="F668" s="200" t="s">
        <v>392</v>
      </c>
      <c r="G668" s="370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39"/>
      <c r="AE668" s="146"/>
      <c r="AF668" s="383"/>
    </row>
    <row r="669" spans="1:32" s="128" customFormat="1" ht="49.5" customHeight="1" x14ac:dyDescent="0.3">
      <c r="A669" s="441"/>
      <c r="B669" s="449"/>
      <c r="C669" s="444"/>
      <c r="D669" s="457"/>
      <c r="E669" s="460"/>
      <c r="F669" s="201" t="s">
        <v>393</v>
      </c>
      <c r="G669" s="367">
        <f>G670-G668</f>
        <v>0</v>
      </c>
      <c r="H669" s="140">
        <f t="shared" ref="H669:AF669" si="321">H670-H668</f>
        <v>0</v>
      </c>
      <c r="I669" s="140">
        <f>I670-I668</f>
        <v>0</v>
      </c>
      <c r="J669" s="140">
        <f t="shared" si="321"/>
        <v>0</v>
      </c>
      <c r="K669" s="140">
        <f t="shared" si="321"/>
        <v>0</v>
      </c>
      <c r="L669" s="140">
        <f t="shared" si="321"/>
        <v>0</v>
      </c>
      <c r="M669" s="140">
        <f t="shared" si="321"/>
        <v>0</v>
      </c>
      <c r="N669" s="140">
        <f t="shared" si="321"/>
        <v>0</v>
      </c>
      <c r="O669" s="140">
        <f t="shared" si="321"/>
        <v>0</v>
      </c>
      <c r="P669" s="140">
        <f t="shared" si="321"/>
        <v>0</v>
      </c>
      <c r="Q669" s="140">
        <f t="shared" si="321"/>
        <v>0</v>
      </c>
      <c r="R669" s="140">
        <f t="shared" si="321"/>
        <v>0</v>
      </c>
      <c r="S669" s="140">
        <f t="shared" si="321"/>
        <v>0</v>
      </c>
      <c r="T669" s="140">
        <f t="shared" si="321"/>
        <v>0</v>
      </c>
      <c r="U669" s="140">
        <f t="shared" si="321"/>
        <v>0</v>
      </c>
      <c r="V669" s="140">
        <f t="shared" si="321"/>
        <v>0</v>
      </c>
      <c r="W669" s="140">
        <f t="shared" si="321"/>
        <v>0</v>
      </c>
      <c r="X669" s="140">
        <f t="shared" si="321"/>
        <v>0</v>
      </c>
      <c r="Y669" s="140">
        <f t="shared" si="321"/>
        <v>0</v>
      </c>
      <c r="Z669" s="140">
        <f t="shared" si="321"/>
        <v>0</v>
      </c>
      <c r="AA669" s="140">
        <f t="shared" si="321"/>
        <v>0</v>
      </c>
      <c r="AB669" s="140">
        <f t="shared" si="321"/>
        <v>0</v>
      </c>
      <c r="AC669" s="140">
        <f t="shared" si="321"/>
        <v>0</v>
      </c>
      <c r="AD669" s="137">
        <f t="shared" si="321"/>
        <v>0</v>
      </c>
      <c r="AE669" s="145">
        <f t="shared" si="321"/>
        <v>0</v>
      </c>
      <c r="AF669" s="367">
        <f t="shared" si="321"/>
        <v>0</v>
      </c>
    </row>
    <row r="670" spans="1:32" s="128" customFormat="1" ht="49.5" customHeight="1" x14ac:dyDescent="0.3">
      <c r="A670" s="442"/>
      <c r="B670" s="450"/>
      <c r="C670" s="445"/>
      <c r="D670" s="458"/>
      <c r="E670" s="461"/>
      <c r="F670" s="204" t="s">
        <v>394</v>
      </c>
      <c r="G670" s="373"/>
      <c r="H670" s="134"/>
      <c r="I670" s="207"/>
      <c r="J670" s="207"/>
      <c r="K670" s="207"/>
      <c r="L670" s="207"/>
      <c r="M670" s="207"/>
      <c r="N670" s="207"/>
      <c r="O670" s="207"/>
      <c r="P670" s="207"/>
      <c r="Q670" s="207"/>
      <c r="R670" s="207"/>
      <c r="S670" s="207"/>
      <c r="T670" s="207"/>
      <c r="U670" s="207"/>
      <c r="V670" s="207"/>
      <c r="W670" s="207"/>
      <c r="X670" s="207"/>
      <c r="Y670" s="207"/>
      <c r="Z670" s="207"/>
      <c r="AA670" s="207"/>
      <c r="AB670" s="207"/>
      <c r="AC670" s="207"/>
      <c r="AD670" s="207"/>
      <c r="AE670" s="248"/>
      <c r="AF670" s="373"/>
    </row>
    <row r="671" spans="1:32" s="128" customFormat="1" ht="43.5" customHeight="1" x14ac:dyDescent="0.3">
      <c r="A671" s="440"/>
      <c r="B671" s="451"/>
      <c r="C671" s="443"/>
      <c r="D671" s="462"/>
      <c r="E671" s="446"/>
      <c r="F671" s="200" t="s">
        <v>392</v>
      </c>
      <c r="G671" s="370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39"/>
      <c r="AE671" s="146"/>
      <c r="AF671" s="383"/>
    </row>
    <row r="672" spans="1:32" s="128" customFormat="1" ht="43.5" customHeight="1" x14ac:dyDescent="0.3">
      <c r="A672" s="441"/>
      <c r="B672" s="449"/>
      <c r="C672" s="444"/>
      <c r="D672" s="463"/>
      <c r="E672" s="447"/>
      <c r="F672" s="201" t="s">
        <v>393</v>
      </c>
      <c r="G672" s="367">
        <f t="shared" ref="G672:AF672" si="322">G673-G671</f>
        <v>0</v>
      </c>
      <c r="H672" s="140">
        <f t="shared" si="322"/>
        <v>0</v>
      </c>
      <c r="I672" s="140">
        <f t="shared" si="322"/>
        <v>0</v>
      </c>
      <c r="J672" s="140">
        <f t="shared" si="322"/>
        <v>0</v>
      </c>
      <c r="K672" s="140">
        <f t="shared" si="322"/>
        <v>0</v>
      </c>
      <c r="L672" s="140">
        <f t="shared" si="322"/>
        <v>0</v>
      </c>
      <c r="M672" s="140">
        <f t="shared" si="322"/>
        <v>0</v>
      </c>
      <c r="N672" s="140">
        <f t="shared" si="322"/>
        <v>0</v>
      </c>
      <c r="O672" s="140">
        <f t="shared" si="322"/>
        <v>0</v>
      </c>
      <c r="P672" s="140">
        <f t="shared" si="322"/>
        <v>0</v>
      </c>
      <c r="Q672" s="140">
        <f t="shared" si="322"/>
        <v>0</v>
      </c>
      <c r="R672" s="140">
        <f t="shared" si="322"/>
        <v>0</v>
      </c>
      <c r="S672" s="140">
        <f t="shared" si="322"/>
        <v>0</v>
      </c>
      <c r="T672" s="140">
        <f t="shared" si="322"/>
        <v>0</v>
      </c>
      <c r="U672" s="140">
        <f t="shared" si="322"/>
        <v>0</v>
      </c>
      <c r="V672" s="140">
        <f t="shared" si="322"/>
        <v>0</v>
      </c>
      <c r="W672" s="140">
        <f t="shared" si="322"/>
        <v>0</v>
      </c>
      <c r="X672" s="140">
        <f t="shared" si="322"/>
        <v>0</v>
      </c>
      <c r="Y672" s="140">
        <f t="shared" si="322"/>
        <v>0</v>
      </c>
      <c r="Z672" s="140">
        <f t="shared" si="322"/>
        <v>0</v>
      </c>
      <c r="AA672" s="140">
        <f t="shared" si="322"/>
        <v>0</v>
      </c>
      <c r="AB672" s="140">
        <f t="shared" si="322"/>
        <v>0</v>
      </c>
      <c r="AC672" s="140">
        <f t="shared" si="322"/>
        <v>0</v>
      </c>
      <c r="AD672" s="137">
        <f t="shared" si="322"/>
        <v>0</v>
      </c>
      <c r="AE672" s="145">
        <f t="shared" si="322"/>
        <v>0</v>
      </c>
      <c r="AF672" s="367">
        <f t="shared" si="322"/>
        <v>0</v>
      </c>
    </row>
    <row r="673" spans="1:32" s="128" customFormat="1" ht="43.5" customHeight="1" x14ac:dyDescent="0.3">
      <c r="A673" s="442"/>
      <c r="B673" s="450"/>
      <c r="C673" s="445"/>
      <c r="D673" s="464"/>
      <c r="E673" s="448"/>
      <c r="F673" s="204" t="s">
        <v>394</v>
      </c>
      <c r="G673" s="373"/>
      <c r="H673" s="134"/>
      <c r="I673" s="207"/>
      <c r="J673" s="207"/>
      <c r="K673" s="207"/>
      <c r="L673" s="207"/>
      <c r="M673" s="207"/>
      <c r="N673" s="207"/>
      <c r="O673" s="207"/>
      <c r="P673" s="207"/>
      <c r="Q673" s="207"/>
      <c r="R673" s="207"/>
      <c r="S673" s="207"/>
      <c r="T673" s="207"/>
      <c r="U673" s="207"/>
      <c r="V673" s="207"/>
      <c r="W673" s="207"/>
      <c r="X673" s="207"/>
      <c r="Y673" s="207"/>
      <c r="Z673" s="207"/>
      <c r="AA673" s="207"/>
      <c r="AB673" s="207"/>
      <c r="AC673" s="207"/>
      <c r="AD673" s="207"/>
      <c r="AE673" s="248"/>
      <c r="AF673" s="373"/>
    </row>
    <row r="674" spans="1:32" s="128" customFormat="1" ht="43.5" customHeight="1" x14ac:dyDescent="0.3">
      <c r="A674" s="440"/>
      <c r="B674" s="451"/>
      <c r="C674" s="443"/>
      <c r="D674" s="462"/>
      <c r="E674" s="446"/>
      <c r="F674" s="200" t="s">
        <v>392</v>
      </c>
      <c r="G674" s="370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39"/>
      <c r="AE674" s="146"/>
      <c r="AF674" s="383"/>
    </row>
    <row r="675" spans="1:32" s="128" customFormat="1" ht="43.5" customHeight="1" x14ac:dyDescent="0.3">
      <c r="A675" s="441"/>
      <c r="B675" s="449"/>
      <c r="C675" s="444"/>
      <c r="D675" s="463"/>
      <c r="E675" s="447"/>
      <c r="F675" s="201" t="s">
        <v>393</v>
      </c>
      <c r="G675" s="367">
        <f t="shared" ref="G675:AF675" si="323">G676-G674</f>
        <v>0</v>
      </c>
      <c r="H675" s="140">
        <f t="shared" si="323"/>
        <v>0</v>
      </c>
      <c r="I675" s="140">
        <f t="shared" si="323"/>
        <v>0</v>
      </c>
      <c r="J675" s="140">
        <f t="shared" si="323"/>
        <v>0</v>
      </c>
      <c r="K675" s="140">
        <f t="shared" si="323"/>
        <v>0</v>
      </c>
      <c r="L675" s="140">
        <f t="shared" si="323"/>
        <v>0</v>
      </c>
      <c r="M675" s="140">
        <f t="shared" si="323"/>
        <v>0</v>
      </c>
      <c r="N675" s="140">
        <f t="shared" si="323"/>
        <v>0</v>
      </c>
      <c r="O675" s="140">
        <f t="shared" si="323"/>
        <v>0</v>
      </c>
      <c r="P675" s="140">
        <f t="shared" si="323"/>
        <v>0</v>
      </c>
      <c r="Q675" s="140">
        <f t="shared" si="323"/>
        <v>0</v>
      </c>
      <c r="R675" s="140">
        <f t="shared" si="323"/>
        <v>0</v>
      </c>
      <c r="S675" s="140">
        <f t="shared" si="323"/>
        <v>0</v>
      </c>
      <c r="T675" s="140">
        <f t="shared" si="323"/>
        <v>0</v>
      </c>
      <c r="U675" s="140">
        <f t="shared" si="323"/>
        <v>0</v>
      </c>
      <c r="V675" s="140">
        <f t="shared" si="323"/>
        <v>0</v>
      </c>
      <c r="W675" s="140">
        <f t="shared" si="323"/>
        <v>0</v>
      </c>
      <c r="X675" s="140">
        <f t="shared" si="323"/>
        <v>0</v>
      </c>
      <c r="Y675" s="140">
        <f t="shared" si="323"/>
        <v>0</v>
      </c>
      <c r="Z675" s="140">
        <f t="shared" si="323"/>
        <v>0</v>
      </c>
      <c r="AA675" s="140">
        <f t="shared" si="323"/>
        <v>0</v>
      </c>
      <c r="AB675" s="140">
        <f t="shared" si="323"/>
        <v>0</v>
      </c>
      <c r="AC675" s="140">
        <f t="shared" si="323"/>
        <v>0</v>
      </c>
      <c r="AD675" s="137">
        <f t="shared" si="323"/>
        <v>0</v>
      </c>
      <c r="AE675" s="145">
        <f t="shared" si="323"/>
        <v>0</v>
      </c>
      <c r="AF675" s="367">
        <f t="shared" si="323"/>
        <v>0</v>
      </c>
    </row>
    <row r="676" spans="1:32" s="128" customFormat="1" ht="43.5" customHeight="1" x14ac:dyDescent="0.3">
      <c r="A676" s="442"/>
      <c r="B676" s="450"/>
      <c r="C676" s="445"/>
      <c r="D676" s="464"/>
      <c r="E676" s="448"/>
      <c r="F676" s="204" t="s">
        <v>394</v>
      </c>
      <c r="G676" s="373"/>
      <c r="H676" s="134"/>
      <c r="I676" s="207"/>
      <c r="J676" s="207"/>
      <c r="K676" s="207"/>
      <c r="L676" s="207"/>
      <c r="M676" s="207"/>
      <c r="N676" s="207"/>
      <c r="O676" s="207"/>
      <c r="P676" s="207"/>
      <c r="Q676" s="207"/>
      <c r="R676" s="207"/>
      <c r="S676" s="207"/>
      <c r="T676" s="207"/>
      <c r="U676" s="207"/>
      <c r="V676" s="207"/>
      <c r="W676" s="207"/>
      <c r="X676" s="207"/>
      <c r="Y676" s="207"/>
      <c r="Z676" s="207"/>
      <c r="AA676" s="207"/>
      <c r="AB676" s="207"/>
      <c r="AC676" s="207"/>
      <c r="AD676" s="207"/>
      <c r="AE676" s="248"/>
      <c r="AF676" s="373"/>
    </row>
    <row r="677" spans="1:32" s="128" customFormat="1" ht="43.5" customHeight="1" x14ac:dyDescent="0.3">
      <c r="A677" s="440"/>
      <c r="B677" s="451"/>
      <c r="C677" s="443"/>
      <c r="D677" s="462"/>
      <c r="E677" s="446"/>
      <c r="F677" s="200" t="s">
        <v>392</v>
      </c>
      <c r="G677" s="370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39"/>
      <c r="AE677" s="146"/>
      <c r="AF677" s="383"/>
    </row>
    <row r="678" spans="1:32" s="128" customFormat="1" ht="43.5" customHeight="1" x14ac:dyDescent="0.3">
      <c r="A678" s="441"/>
      <c r="B678" s="449"/>
      <c r="C678" s="444"/>
      <c r="D678" s="463"/>
      <c r="E678" s="447"/>
      <c r="F678" s="201" t="s">
        <v>393</v>
      </c>
      <c r="G678" s="367">
        <f t="shared" ref="G678:AF678" si="324">G679-G677</f>
        <v>0</v>
      </c>
      <c r="H678" s="140">
        <f t="shared" si="324"/>
        <v>0</v>
      </c>
      <c r="I678" s="140">
        <f t="shared" si="324"/>
        <v>0</v>
      </c>
      <c r="J678" s="140">
        <f t="shared" si="324"/>
        <v>0</v>
      </c>
      <c r="K678" s="140">
        <f t="shared" si="324"/>
        <v>0</v>
      </c>
      <c r="L678" s="140">
        <f t="shared" si="324"/>
        <v>0</v>
      </c>
      <c r="M678" s="140">
        <f t="shared" si="324"/>
        <v>0</v>
      </c>
      <c r="N678" s="140">
        <f t="shared" si="324"/>
        <v>0</v>
      </c>
      <c r="O678" s="140">
        <f t="shared" si="324"/>
        <v>0</v>
      </c>
      <c r="P678" s="140">
        <f t="shared" si="324"/>
        <v>0</v>
      </c>
      <c r="Q678" s="140">
        <f t="shared" si="324"/>
        <v>0</v>
      </c>
      <c r="R678" s="140">
        <f t="shared" si="324"/>
        <v>0</v>
      </c>
      <c r="S678" s="140">
        <f t="shared" si="324"/>
        <v>0</v>
      </c>
      <c r="T678" s="140">
        <f t="shared" si="324"/>
        <v>0</v>
      </c>
      <c r="U678" s="140">
        <f t="shared" si="324"/>
        <v>0</v>
      </c>
      <c r="V678" s="140">
        <f t="shared" si="324"/>
        <v>0</v>
      </c>
      <c r="W678" s="140">
        <f t="shared" si="324"/>
        <v>0</v>
      </c>
      <c r="X678" s="140">
        <f t="shared" si="324"/>
        <v>0</v>
      </c>
      <c r="Y678" s="140">
        <f t="shared" si="324"/>
        <v>0</v>
      </c>
      <c r="Z678" s="140">
        <f t="shared" si="324"/>
        <v>0</v>
      </c>
      <c r="AA678" s="140">
        <f t="shared" si="324"/>
        <v>0</v>
      </c>
      <c r="AB678" s="140">
        <f t="shared" si="324"/>
        <v>0</v>
      </c>
      <c r="AC678" s="140">
        <f t="shared" si="324"/>
        <v>0</v>
      </c>
      <c r="AD678" s="137">
        <f t="shared" si="324"/>
        <v>0</v>
      </c>
      <c r="AE678" s="145">
        <f t="shared" si="324"/>
        <v>0</v>
      </c>
      <c r="AF678" s="367">
        <f t="shared" si="324"/>
        <v>0</v>
      </c>
    </row>
    <row r="679" spans="1:32" s="128" customFormat="1" ht="43.5" customHeight="1" x14ac:dyDescent="0.3">
      <c r="A679" s="442"/>
      <c r="B679" s="450"/>
      <c r="C679" s="445"/>
      <c r="D679" s="464"/>
      <c r="E679" s="448"/>
      <c r="F679" s="204" t="s">
        <v>394</v>
      </c>
      <c r="G679" s="373"/>
      <c r="H679" s="134"/>
      <c r="I679" s="207"/>
      <c r="J679" s="207"/>
      <c r="K679" s="207"/>
      <c r="L679" s="207"/>
      <c r="M679" s="207"/>
      <c r="N679" s="207"/>
      <c r="O679" s="207"/>
      <c r="P679" s="207"/>
      <c r="Q679" s="207"/>
      <c r="R679" s="207"/>
      <c r="S679" s="207"/>
      <c r="T679" s="207"/>
      <c r="U679" s="207"/>
      <c r="V679" s="207"/>
      <c r="W679" s="207"/>
      <c r="X679" s="207"/>
      <c r="Y679" s="207"/>
      <c r="Z679" s="207"/>
      <c r="AA679" s="207"/>
      <c r="AB679" s="207"/>
      <c r="AC679" s="207"/>
      <c r="AD679" s="207"/>
      <c r="AE679" s="248"/>
      <c r="AF679" s="373"/>
    </row>
    <row r="680" spans="1:32" s="128" customFormat="1" ht="43.5" customHeight="1" x14ac:dyDescent="0.3">
      <c r="A680" s="440"/>
      <c r="B680" s="451"/>
      <c r="C680" s="443"/>
      <c r="D680" s="456"/>
      <c r="E680" s="459"/>
      <c r="F680" s="200" t="s">
        <v>392</v>
      </c>
      <c r="G680" s="370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39"/>
      <c r="AE680" s="146"/>
      <c r="AF680" s="383"/>
    </row>
    <row r="681" spans="1:32" s="128" customFormat="1" ht="43.5" customHeight="1" x14ac:dyDescent="0.3">
      <c r="A681" s="441"/>
      <c r="B681" s="449"/>
      <c r="C681" s="444"/>
      <c r="D681" s="457"/>
      <c r="E681" s="460"/>
      <c r="F681" s="201" t="s">
        <v>393</v>
      </c>
      <c r="G681" s="367">
        <f t="shared" ref="G681:AF681" si="325">G682-G680</f>
        <v>0</v>
      </c>
      <c r="H681" s="140">
        <f t="shared" si="325"/>
        <v>0</v>
      </c>
      <c r="I681" s="140">
        <f t="shared" si="325"/>
        <v>0</v>
      </c>
      <c r="J681" s="140">
        <f t="shared" si="325"/>
        <v>0</v>
      </c>
      <c r="K681" s="140">
        <f t="shared" si="325"/>
        <v>0</v>
      </c>
      <c r="L681" s="140">
        <f t="shared" si="325"/>
        <v>0</v>
      </c>
      <c r="M681" s="140">
        <f t="shared" si="325"/>
        <v>0</v>
      </c>
      <c r="N681" s="140">
        <f t="shared" si="325"/>
        <v>0</v>
      </c>
      <c r="O681" s="140">
        <f t="shared" si="325"/>
        <v>0</v>
      </c>
      <c r="P681" s="140">
        <f t="shared" si="325"/>
        <v>0</v>
      </c>
      <c r="Q681" s="140">
        <f t="shared" si="325"/>
        <v>0</v>
      </c>
      <c r="R681" s="140">
        <f t="shared" si="325"/>
        <v>0</v>
      </c>
      <c r="S681" s="140">
        <f t="shared" si="325"/>
        <v>0</v>
      </c>
      <c r="T681" s="140">
        <f t="shared" si="325"/>
        <v>0</v>
      </c>
      <c r="U681" s="140">
        <f t="shared" si="325"/>
        <v>0</v>
      </c>
      <c r="V681" s="140">
        <f t="shared" si="325"/>
        <v>0</v>
      </c>
      <c r="W681" s="140">
        <f t="shared" si="325"/>
        <v>0</v>
      </c>
      <c r="X681" s="140">
        <f t="shared" si="325"/>
        <v>0</v>
      </c>
      <c r="Y681" s="140">
        <f t="shared" si="325"/>
        <v>0</v>
      </c>
      <c r="Z681" s="140">
        <f t="shared" si="325"/>
        <v>0</v>
      </c>
      <c r="AA681" s="140">
        <f t="shared" si="325"/>
        <v>0</v>
      </c>
      <c r="AB681" s="140">
        <f t="shared" si="325"/>
        <v>0</v>
      </c>
      <c r="AC681" s="140">
        <f t="shared" si="325"/>
        <v>0</v>
      </c>
      <c r="AD681" s="137">
        <f t="shared" si="325"/>
        <v>0</v>
      </c>
      <c r="AE681" s="145">
        <f t="shared" si="325"/>
        <v>0</v>
      </c>
      <c r="AF681" s="367">
        <f t="shared" si="325"/>
        <v>0</v>
      </c>
    </row>
    <row r="682" spans="1:32" s="128" customFormat="1" ht="43.5" customHeight="1" x14ac:dyDescent="0.3">
      <c r="A682" s="442"/>
      <c r="B682" s="450"/>
      <c r="C682" s="445"/>
      <c r="D682" s="458"/>
      <c r="E682" s="461"/>
      <c r="F682" s="204" t="s">
        <v>394</v>
      </c>
      <c r="G682" s="373"/>
      <c r="H682" s="134"/>
      <c r="I682" s="207"/>
      <c r="J682" s="207"/>
      <c r="K682" s="207"/>
      <c r="L682" s="207"/>
      <c r="M682" s="207"/>
      <c r="N682" s="207"/>
      <c r="O682" s="207"/>
      <c r="P682" s="207"/>
      <c r="Q682" s="207"/>
      <c r="R682" s="207"/>
      <c r="S682" s="207"/>
      <c r="T682" s="207"/>
      <c r="U682" s="207"/>
      <c r="V682" s="207"/>
      <c r="W682" s="207"/>
      <c r="X682" s="207"/>
      <c r="Y682" s="207"/>
      <c r="Z682" s="207"/>
      <c r="AA682" s="207"/>
      <c r="AB682" s="207"/>
      <c r="AC682" s="207"/>
      <c r="AD682" s="207"/>
      <c r="AE682" s="248"/>
      <c r="AF682" s="373"/>
    </row>
    <row r="683" spans="1:32" s="128" customFormat="1" ht="53.25" customHeight="1" x14ac:dyDescent="0.3">
      <c r="A683" s="440"/>
      <c r="B683" s="451"/>
      <c r="C683" s="443"/>
      <c r="D683" s="462"/>
      <c r="E683" s="446"/>
      <c r="F683" s="200" t="s">
        <v>392</v>
      </c>
      <c r="G683" s="370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39"/>
      <c r="AE683" s="146"/>
      <c r="AF683" s="383"/>
    </row>
    <row r="684" spans="1:32" s="128" customFormat="1" ht="53.25" customHeight="1" x14ac:dyDescent="0.3">
      <c r="A684" s="441"/>
      <c r="B684" s="449"/>
      <c r="C684" s="444"/>
      <c r="D684" s="463"/>
      <c r="E684" s="447"/>
      <c r="F684" s="201" t="s">
        <v>393</v>
      </c>
      <c r="G684" s="367">
        <f t="shared" ref="G684:AF684" si="326">G685-G683</f>
        <v>0</v>
      </c>
      <c r="H684" s="140">
        <f t="shared" si="326"/>
        <v>0</v>
      </c>
      <c r="I684" s="140">
        <f t="shared" si="326"/>
        <v>0</v>
      </c>
      <c r="J684" s="140">
        <f t="shared" si="326"/>
        <v>0</v>
      </c>
      <c r="K684" s="140">
        <f t="shared" si="326"/>
        <v>0</v>
      </c>
      <c r="L684" s="140">
        <f t="shared" si="326"/>
        <v>0</v>
      </c>
      <c r="M684" s="140">
        <f t="shared" si="326"/>
        <v>0</v>
      </c>
      <c r="N684" s="140">
        <f t="shared" si="326"/>
        <v>0</v>
      </c>
      <c r="O684" s="140">
        <f t="shared" si="326"/>
        <v>0</v>
      </c>
      <c r="P684" s="140">
        <f t="shared" si="326"/>
        <v>0</v>
      </c>
      <c r="Q684" s="140">
        <f t="shared" si="326"/>
        <v>0</v>
      </c>
      <c r="R684" s="140">
        <f t="shared" si="326"/>
        <v>0</v>
      </c>
      <c r="S684" s="140">
        <f t="shared" si="326"/>
        <v>0</v>
      </c>
      <c r="T684" s="140">
        <f t="shared" si="326"/>
        <v>0</v>
      </c>
      <c r="U684" s="140">
        <f t="shared" si="326"/>
        <v>0</v>
      </c>
      <c r="V684" s="140">
        <f t="shared" si="326"/>
        <v>0</v>
      </c>
      <c r="W684" s="140">
        <f t="shared" si="326"/>
        <v>0</v>
      </c>
      <c r="X684" s="140">
        <f t="shared" si="326"/>
        <v>0</v>
      </c>
      <c r="Y684" s="140">
        <f t="shared" si="326"/>
        <v>0</v>
      </c>
      <c r="Z684" s="140">
        <f t="shared" si="326"/>
        <v>0</v>
      </c>
      <c r="AA684" s="140">
        <f t="shared" si="326"/>
        <v>0</v>
      </c>
      <c r="AB684" s="140">
        <f t="shared" si="326"/>
        <v>0</v>
      </c>
      <c r="AC684" s="140">
        <f t="shared" si="326"/>
        <v>0</v>
      </c>
      <c r="AD684" s="137">
        <f t="shared" si="326"/>
        <v>0</v>
      </c>
      <c r="AE684" s="145">
        <f t="shared" si="326"/>
        <v>0</v>
      </c>
      <c r="AF684" s="367">
        <f t="shared" si="326"/>
        <v>0</v>
      </c>
    </row>
    <row r="685" spans="1:32" s="128" customFormat="1" ht="53.25" customHeight="1" x14ac:dyDescent="0.3">
      <c r="A685" s="442"/>
      <c r="B685" s="450"/>
      <c r="C685" s="445"/>
      <c r="D685" s="464"/>
      <c r="E685" s="448"/>
      <c r="F685" s="204" t="s">
        <v>394</v>
      </c>
      <c r="G685" s="373"/>
      <c r="H685" s="134"/>
      <c r="I685" s="207"/>
      <c r="J685" s="207"/>
      <c r="K685" s="207"/>
      <c r="L685" s="207"/>
      <c r="M685" s="207"/>
      <c r="N685" s="207"/>
      <c r="O685" s="207"/>
      <c r="P685" s="207"/>
      <c r="Q685" s="207"/>
      <c r="R685" s="207"/>
      <c r="S685" s="207"/>
      <c r="T685" s="207"/>
      <c r="U685" s="207"/>
      <c r="V685" s="207"/>
      <c r="W685" s="207"/>
      <c r="X685" s="207"/>
      <c r="Y685" s="207"/>
      <c r="Z685" s="207"/>
      <c r="AA685" s="207"/>
      <c r="AB685" s="207"/>
      <c r="AC685" s="207"/>
      <c r="AD685" s="207"/>
      <c r="AE685" s="248"/>
      <c r="AF685" s="373"/>
    </row>
    <row r="686" spans="1:32" s="128" customFormat="1" ht="43.5" customHeight="1" x14ac:dyDescent="0.3">
      <c r="A686" s="440"/>
      <c r="B686" s="451"/>
      <c r="C686" s="443"/>
      <c r="D686" s="462"/>
      <c r="E686" s="446"/>
      <c r="F686" s="200" t="s">
        <v>392</v>
      </c>
      <c r="G686" s="370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39"/>
      <c r="AE686" s="146"/>
      <c r="AF686" s="383"/>
    </row>
    <row r="687" spans="1:32" s="128" customFormat="1" ht="43.5" customHeight="1" x14ac:dyDescent="0.3">
      <c r="A687" s="441"/>
      <c r="B687" s="449"/>
      <c r="C687" s="444"/>
      <c r="D687" s="463"/>
      <c r="E687" s="447"/>
      <c r="F687" s="201" t="s">
        <v>393</v>
      </c>
      <c r="G687" s="367">
        <f t="shared" ref="G687:AF687" si="327">G688-G686</f>
        <v>0</v>
      </c>
      <c r="H687" s="140">
        <f t="shared" si="327"/>
        <v>0</v>
      </c>
      <c r="I687" s="140">
        <f t="shared" si="327"/>
        <v>0</v>
      </c>
      <c r="J687" s="140">
        <f t="shared" si="327"/>
        <v>0</v>
      </c>
      <c r="K687" s="140">
        <f t="shared" si="327"/>
        <v>0</v>
      </c>
      <c r="L687" s="140">
        <f t="shared" si="327"/>
        <v>0</v>
      </c>
      <c r="M687" s="140">
        <f t="shared" si="327"/>
        <v>0</v>
      </c>
      <c r="N687" s="140">
        <f t="shared" si="327"/>
        <v>0</v>
      </c>
      <c r="O687" s="140">
        <f t="shared" si="327"/>
        <v>0</v>
      </c>
      <c r="P687" s="140">
        <f t="shared" si="327"/>
        <v>0</v>
      </c>
      <c r="Q687" s="140">
        <f t="shared" si="327"/>
        <v>0</v>
      </c>
      <c r="R687" s="140">
        <f t="shared" si="327"/>
        <v>0</v>
      </c>
      <c r="S687" s="140">
        <f t="shared" si="327"/>
        <v>0</v>
      </c>
      <c r="T687" s="140">
        <f t="shared" si="327"/>
        <v>0</v>
      </c>
      <c r="U687" s="140">
        <f t="shared" si="327"/>
        <v>0</v>
      </c>
      <c r="V687" s="140">
        <f t="shared" si="327"/>
        <v>0</v>
      </c>
      <c r="W687" s="140">
        <f t="shared" si="327"/>
        <v>0</v>
      </c>
      <c r="X687" s="140">
        <f t="shared" si="327"/>
        <v>0</v>
      </c>
      <c r="Y687" s="140">
        <f t="shared" si="327"/>
        <v>0</v>
      </c>
      <c r="Z687" s="140">
        <f t="shared" si="327"/>
        <v>0</v>
      </c>
      <c r="AA687" s="140">
        <f t="shared" si="327"/>
        <v>0</v>
      </c>
      <c r="AB687" s="140">
        <f t="shared" si="327"/>
        <v>0</v>
      </c>
      <c r="AC687" s="140">
        <f t="shared" si="327"/>
        <v>0</v>
      </c>
      <c r="AD687" s="137">
        <f t="shared" si="327"/>
        <v>0</v>
      </c>
      <c r="AE687" s="145">
        <f t="shared" si="327"/>
        <v>0</v>
      </c>
      <c r="AF687" s="367">
        <f t="shared" si="327"/>
        <v>0</v>
      </c>
    </row>
    <row r="688" spans="1:32" s="128" customFormat="1" ht="43.5" customHeight="1" x14ac:dyDescent="0.3">
      <c r="A688" s="442"/>
      <c r="B688" s="450"/>
      <c r="C688" s="445"/>
      <c r="D688" s="464"/>
      <c r="E688" s="448"/>
      <c r="F688" s="204" t="s">
        <v>394</v>
      </c>
      <c r="G688" s="373"/>
      <c r="H688" s="134"/>
      <c r="I688" s="207"/>
      <c r="J688" s="207"/>
      <c r="K688" s="207"/>
      <c r="L688" s="207"/>
      <c r="M688" s="207"/>
      <c r="N688" s="207"/>
      <c r="O688" s="207"/>
      <c r="P688" s="207"/>
      <c r="Q688" s="207"/>
      <c r="R688" s="207"/>
      <c r="S688" s="207"/>
      <c r="T688" s="207"/>
      <c r="U688" s="207"/>
      <c r="V688" s="207"/>
      <c r="W688" s="207"/>
      <c r="X688" s="207"/>
      <c r="Y688" s="207"/>
      <c r="Z688" s="207"/>
      <c r="AA688" s="207"/>
      <c r="AB688" s="207"/>
      <c r="AC688" s="207"/>
      <c r="AD688" s="207"/>
      <c r="AE688" s="248"/>
      <c r="AF688" s="373"/>
    </row>
    <row r="689" spans="1:32" s="128" customFormat="1" ht="43.5" customHeight="1" x14ac:dyDescent="0.3">
      <c r="A689" s="440"/>
      <c r="B689" s="451"/>
      <c r="C689" s="443"/>
      <c r="D689" s="462"/>
      <c r="E689" s="446"/>
      <c r="F689" s="200" t="s">
        <v>392</v>
      </c>
      <c r="G689" s="370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39"/>
      <c r="AE689" s="146"/>
      <c r="AF689" s="383"/>
    </row>
    <row r="690" spans="1:32" s="128" customFormat="1" ht="43.5" customHeight="1" x14ac:dyDescent="0.3">
      <c r="A690" s="441"/>
      <c r="B690" s="449"/>
      <c r="C690" s="444"/>
      <c r="D690" s="463"/>
      <c r="E690" s="447"/>
      <c r="F690" s="201" t="s">
        <v>393</v>
      </c>
      <c r="G690" s="367">
        <f t="shared" ref="G690:AF690" si="328">G691-G689</f>
        <v>0</v>
      </c>
      <c r="H690" s="140">
        <f t="shared" si="328"/>
        <v>0</v>
      </c>
      <c r="I690" s="140">
        <f t="shared" si="328"/>
        <v>0</v>
      </c>
      <c r="J690" s="140">
        <f t="shared" si="328"/>
        <v>0</v>
      </c>
      <c r="K690" s="140">
        <f t="shared" si="328"/>
        <v>0</v>
      </c>
      <c r="L690" s="140">
        <f t="shared" si="328"/>
        <v>0</v>
      </c>
      <c r="M690" s="140">
        <f t="shared" si="328"/>
        <v>0</v>
      </c>
      <c r="N690" s="140">
        <f t="shared" si="328"/>
        <v>0</v>
      </c>
      <c r="O690" s="140">
        <f t="shared" si="328"/>
        <v>0</v>
      </c>
      <c r="P690" s="140">
        <f t="shared" si="328"/>
        <v>0</v>
      </c>
      <c r="Q690" s="140">
        <f t="shared" si="328"/>
        <v>0</v>
      </c>
      <c r="R690" s="140">
        <f t="shared" si="328"/>
        <v>0</v>
      </c>
      <c r="S690" s="140">
        <f t="shared" si="328"/>
        <v>0</v>
      </c>
      <c r="T690" s="140">
        <f t="shared" si="328"/>
        <v>0</v>
      </c>
      <c r="U690" s="140">
        <f t="shared" si="328"/>
        <v>0</v>
      </c>
      <c r="V690" s="140">
        <f t="shared" si="328"/>
        <v>0</v>
      </c>
      <c r="W690" s="140">
        <f t="shared" si="328"/>
        <v>0</v>
      </c>
      <c r="X690" s="140">
        <f t="shared" si="328"/>
        <v>0</v>
      </c>
      <c r="Y690" s="140">
        <f t="shared" si="328"/>
        <v>0</v>
      </c>
      <c r="Z690" s="140">
        <f t="shared" si="328"/>
        <v>0</v>
      </c>
      <c r="AA690" s="140">
        <f t="shared" si="328"/>
        <v>0</v>
      </c>
      <c r="AB690" s="140">
        <f t="shared" si="328"/>
        <v>0</v>
      </c>
      <c r="AC690" s="140">
        <f t="shared" si="328"/>
        <v>0</v>
      </c>
      <c r="AD690" s="137">
        <f t="shared" si="328"/>
        <v>0</v>
      </c>
      <c r="AE690" s="145">
        <f t="shared" si="328"/>
        <v>0</v>
      </c>
      <c r="AF690" s="367">
        <f t="shared" si="328"/>
        <v>0</v>
      </c>
    </row>
    <row r="691" spans="1:32" s="128" customFormat="1" ht="43.5" customHeight="1" x14ac:dyDescent="0.3">
      <c r="A691" s="442"/>
      <c r="B691" s="450"/>
      <c r="C691" s="445"/>
      <c r="D691" s="464"/>
      <c r="E691" s="448"/>
      <c r="F691" s="204" t="s">
        <v>394</v>
      </c>
      <c r="G691" s="373"/>
      <c r="H691" s="134"/>
      <c r="I691" s="207"/>
      <c r="J691" s="207"/>
      <c r="K691" s="207"/>
      <c r="L691" s="207"/>
      <c r="M691" s="207"/>
      <c r="N691" s="207"/>
      <c r="O691" s="207"/>
      <c r="P691" s="207"/>
      <c r="Q691" s="207"/>
      <c r="R691" s="207"/>
      <c r="S691" s="207"/>
      <c r="T691" s="207"/>
      <c r="U691" s="207"/>
      <c r="V691" s="207"/>
      <c r="W691" s="207"/>
      <c r="X691" s="207"/>
      <c r="Y691" s="207"/>
      <c r="Z691" s="207"/>
      <c r="AA691" s="207"/>
      <c r="AB691" s="207"/>
      <c r="AC691" s="207"/>
      <c r="AD691" s="207"/>
      <c r="AE691" s="248"/>
      <c r="AF691" s="373"/>
    </row>
    <row r="692" spans="1:32" s="128" customFormat="1" ht="43.5" customHeight="1" x14ac:dyDescent="0.3">
      <c r="A692" s="440"/>
      <c r="B692" s="451"/>
      <c r="C692" s="443"/>
      <c r="D692" s="462"/>
      <c r="E692" s="446"/>
      <c r="F692" s="200" t="s">
        <v>392</v>
      </c>
      <c r="G692" s="370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39"/>
      <c r="AE692" s="146"/>
      <c r="AF692" s="383"/>
    </row>
    <row r="693" spans="1:32" s="128" customFormat="1" ht="43.5" customHeight="1" x14ac:dyDescent="0.3">
      <c r="A693" s="441"/>
      <c r="B693" s="449"/>
      <c r="C693" s="444"/>
      <c r="D693" s="463"/>
      <c r="E693" s="447"/>
      <c r="F693" s="201" t="s">
        <v>393</v>
      </c>
      <c r="G693" s="367">
        <f t="shared" ref="G693:AF693" si="329">G694-G692</f>
        <v>0</v>
      </c>
      <c r="H693" s="140">
        <f t="shared" si="329"/>
        <v>0</v>
      </c>
      <c r="I693" s="140">
        <f t="shared" si="329"/>
        <v>0</v>
      </c>
      <c r="J693" s="140">
        <f t="shared" si="329"/>
        <v>0</v>
      </c>
      <c r="K693" s="140">
        <f t="shared" si="329"/>
        <v>0</v>
      </c>
      <c r="L693" s="140">
        <f t="shared" si="329"/>
        <v>0</v>
      </c>
      <c r="M693" s="140">
        <f t="shared" si="329"/>
        <v>0</v>
      </c>
      <c r="N693" s="140">
        <f t="shared" si="329"/>
        <v>0</v>
      </c>
      <c r="O693" s="140">
        <f t="shared" si="329"/>
        <v>0</v>
      </c>
      <c r="P693" s="140">
        <f t="shared" si="329"/>
        <v>0</v>
      </c>
      <c r="Q693" s="140">
        <f t="shared" si="329"/>
        <v>0</v>
      </c>
      <c r="R693" s="140">
        <f t="shared" si="329"/>
        <v>0</v>
      </c>
      <c r="S693" s="140">
        <f t="shared" si="329"/>
        <v>0</v>
      </c>
      <c r="T693" s="140">
        <f t="shared" si="329"/>
        <v>0</v>
      </c>
      <c r="U693" s="140">
        <f t="shared" si="329"/>
        <v>0</v>
      </c>
      <c r="V693" s="140">
        <f t="shared" si="329"/>
        <v>0</v>
      </c>
      <c r="W693" s="140">
        <f t="shared" si="329"/>
        <v>0</v>
      </c>
      <c r="X693" s="140">
        <f t="shared" si="329"/>
        <v>0</v>
      </c>
      <c r="Y693" s="140">
        <f t="shared" si="329"/>
        <v>0</v>
      </c>
      <c r="Z693" s="140">
        <f t="shared" si="329"/>
        <v>0</v>
      </c>
      <c r="AA693" s="140">
        <f t="shared" si="329"/>
        <v>0</v>
      </c>
      <c r="AB693" s="140">
        <f t="shared" si="329"/>
        <v>0</v>
      </c>
      <c r="AC693" s="140">
        <f t="shared" si="329"/>
        <v>0</v>
      </c>
      <c r="AD693" s="137">
        <f t="shared" si="329"/>
        <v>0</v>
      </c>
      <c r="AE693" s="145">
        <f t="shared" si="329"/>
        <v>0</v>
      </c>
      <c r="AF693" s="367">
        <f t="shared" si="329"/>
        <v>0</v>
      </c>
    </row>
    <row r="694" spans="1:32" s="128" customFormat="1" ht="43.5" customHeight="1" x14ac:dyDescent="0.3">
      <c r="A694" s="442"/>
      <c r="B694" s="450"/>
      <c r="C694" s="445"/>
      <c r="D694" s="464"/>
      <c r="E694" s="448"/>
      <c r="F694" s="204" t="s">
        <v>394</v>
      </c>
      <c r="G694" s="373"/>
      <c r="H694" s="134"/>
      <c r="I694" s="207"/>
      <c r="J694" s="207"/>
      <c r="K694" s="207"/>
      <c r="L694" s="207"/>
      <c r="M694" s="207"/>
      <c r="N694" s="207"/>
      <c r="O694" s="207"/>
      <c r="P694" s="207"/>
      <c r="Q694" s="207"/>
      <c r="R694" s="207"/>
      <c r="S694" s="207"/>
      <c r="T694" s="207"/>
      <c r="U694" s="207"/>
      <c r="V694" s="207"/>
      <c r="W694" s="207"/>
      <c r="X694" s="207"/>
      <c r="Y694" s="207"/>
      <c r="Z694" s="207"/>
      <c r="AA694" s="207"/>
      <c r="AB694" s="207"/>
      <c r="AC694" s="207"/>
      <c r="AD694" s="207"/>
      <c r="AE694" s="248"/>
      <c r="AF694" s="373"/>
    </row>
    <row r="695" spans="1:32" s="128" customFormat="1" ht="43.5" customHeight="1" x14ac:dyDescent="0.3">
      <c r="A695" s="440"/>
      <c r="B695" s="451"/>
      <c r="C695" s="443"/>
      <c r="D695" s="462"/>
      <c r="E695" s="446"/>
      <c r="F695" s="200" t="s">
        <v>392</v>
      </c>
      <c r="G695" s="370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39"/>
      <c r="AE695" s="146"/>
      <c r="AF695" s="383"/>
    </row>
    <row r="696" spans="1:32" s="128" customFormat="1" ht="43.5" customHeight="1" x14ac:dyDescent="0.3">
      <c r="A696" s="441"/>
      <c r="B696" s="449"/>
      <c r="C696" s="444"/>
      <c r="D696" s="463"/>
      <c r="E696" s="447"/>
      <c r="F696" s="201" t="s">
        <v>393</v>
      </c>
      <c r="G696" s="367">
        <f t="shared" ref="G696:AF696" si="330">G697-G695</f>
        <v>0</v>
      </c>
      <c r="H696" s="140">
        <f t="shared" si="330"/>
        <v>0</v>
      </c>
      <c r="I696" s="140">
        <f t="shared" si="330"/>
        <v>0</v>
      </c>
      <c r="J696" s="140">
        <f t="shared" si="330"/>
        <v>0</v>
      </c>
      <c r="K696" s="140">
        <f t="shared" si="330"/>
        <v>0</v>
      </c>
      <c r="L696" s="140">
        <f t="shared" si="330"/>
        <v>0</v>
      </c>
      <c r="M696" s="140">
        <f t="shared" si="330"/>
        <v>0</v>
      </c>
      <c r="N696" s="140">
        <f t="shared" si="330"/>
        <v>0</v>
      </c>
      <c r="O696" s="140">
        <f t="shared" si="330"/>
        <v>0</v>
      </c>
      <c r="P696" s="140">
        <f t="shared" si="330"/>
        <v>0</v>
      </c>
      <c r="Q696" s="140">
        <f t="shared" si="330"/>
        <v>0</v>
      </c>
      <c r="R696" s="140">
        <f t="shared" si="330"/>
        <v>0</v>
      </c>
      <c r="S696" s="140">
        <f t="shared" si="330"/>
        <v>0</v>
      </c>
      <c r="T696" s="140">
        <f t="shared" si="330"/>
        <v>0</v>
      </c>
      <c r="U696" s="140">
        <f t="shared" si="330"/>
        <v>0</v>
      </c>
      <c r="V696" s="140">
        <f t="shared" si="330"/>
        <v>0</v>
      </c>
      <c r="W696" s="140">
        <f t="shared" si="330"/>
        <v>0</v>
      </c>
      <c r="X696" s="140">
        <f t="shared" si="330"/>
        <v>0</v>
      </c>
      <c r="Y696" s="140">
        <f t="shared" si="330"/>
        <v>0</v>
      </c>
      <c r="Z696" s="140">
        <f t="shared" si="330"/>
        <v>0</v>
      </c>
      <c r="AA696" s="140">
        <f t="shared" si="330"/>
        <v>0</v>
      </c>
      <c r="AB696" s="140">
        <f t="shared" si="330"/>
        <v>0</v>
      </c>
      <c r="AC696" s="140">
        <f t="shared" si="330"/>
        <v>0</v>
      </c>
      <c r="AD696" s="137">
        <f t="shared" si="330"/>
        <v>0</v>
      </c>
      <c r="AE696" s="145">
        <f t="shared" si="330"/>
        <v>0</v>
      </c>
      <c r="AF696" s="367">
        <f t="shared" si="330"/>
        <v>0</v>
      </c>
    </row>
    <row r="697" spans="1:32" s="128" customFormat="1" ht="43.5" customHeight="1" x14ac:dyDescent="0.3">
      <c r="A697" s="442"/>
      <c r="B697" s="450"/>
      <c r="C697" s="445"/>
      <c r="D697" s="464"/>
      <c r="E697" s="448"/>
      <c r="F697" s="204" t="s">
        <v>394</v>
      </c>
      <c r="G697" s="373"/>
      <c r="H697" s="134"/>
      <c r="I697" s="207"/>
      <c r="J697" s="207"/>
      <c r="K697" s="207"/>
      <c r="L697" s="207"/>
      <c r="M697" s="207"/>
      <c r="N697" s="207"/>
      <c r="O697" s="207"/>
      <c r="P697" s="207"/>
      <c r="Q697" s="207"/>
      <c r="R697" s="207"/>
      <c r="S697" s="207"/>
      <c r="T697" s="207"/>
      <c r="U697" s="207"/>
      <c r="V697" s="207"/>
      <c r="W697" s="207"/>
      <c r="X697" s="207"/>
      <c r="Y697" s="207"/>
      <c r="Z697" s="207"/>
      <c r="AA697" s="207"/>
      <c r="AB697" s="207"/>
      <c r="AC697" s="207"/>
      <c r="AD697" s="207"/>
      <c r="AE697" s="248"/>
      <c r="AF697" s="373"/>
    </row>
    <row r="698" spans="1:32" s="128" customFormat="1" ht="43.5" customHeight="1" x14ac:dyDescent="0.3">
      <c r="A698" s="440"/>
      <c r="B698" s="451"/>
      <c r="C698" s="443"/>
      <c r="D698" s="462"/>
      <c r="E698" s="446"/>
      <c r="F698" s="200" t="s">
        <v>392</v>
      </c>
      <c r="G698" s="370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39"/>
      <c r="AE698" s="146"/>
      <c r="AF698" s="383"/>
    </row>
    <row r="699" spans="1:32" s="128" customFormat="1" ht="43.5" customHeight="1" x14ac:dyDescent="0.3">
      <c r="A699" s="441"/>
      <c r="B699" s="449"/>
      <c r="C699" s="444"/>
      <c r="D699" s="463"/>
      <c r="E699" s="447"/>
      <c r="F699" s="201" t="s">
        <v>393</v>
      </c>
      <c r="G699" s="367">
        <f t="shared" ref="G699:AF699" si="331">G700-G698</f>
        <v>0</v>
      </c>
      <c r="H699" s="140">
        <f t="shared" si="331"/>
        <v>0</v>
      </c>
      <c r="I699" s="140">
        <f t="shared" si="331"/>
        <v>0</v>
      </c>
      <c r="J699" s="140">
        <f t="shared" si="331"/>
        <v>0</v>
      </c>
      <c r="K699" s="140">
        <f t="shared" si="331"/>
        <v>0</v>
      </c>
      <c r="L699" s="140">
        <f t="shared" si="331"/>
        <v>0</v>
      </c>
      <c r="M699" s="140">
        <f t="shared" si="331"/>
        <v>0</v>
      </c>
      <c r="N699" s="140">
        <f t="shared" si="331"/>
        <v>0</v>
      </c>
      <c r="O699" s="140">
        <f t="shared" si="331"/>
        <v>0</v>
      </c>
      <c r="P699" s="140">
        <f t="shared" si="331"/>
        <v>0</v>
      </c>
      <c r="Q699" s="140">
        <f t="shared" si="331"/>
        <v>0</v>
      </c>
      <c r="R699" s="140">
        <f t="shared" si="331"/>
        <v>0</v>
      </c>
      <c r="S699" s="140">
        <f t="shared" si="331"/>
        <v>0</v>
      </c>
      <c r="T699" s="140">
        <f t="shared" si="331"/>
        <v>0</v>
      </c>
      <c r="U699" s="140">
        <f t="shared" si="331"/>
        <v>0</v>
      </c>
      <c r="V699" s="140">
        <f t="shared" si="331"/>
        <v>0</v>
      </c>
      <c r="W699" s="140">
        <f t="shared" si="331"/>
        <v>0</v>
      </c>
      <c r="X699" s="140">
        <f t="shared" si="331"/>
        <v>0</v>
      </c>
      <c r="Y699" s="140">
        <f t="shared" si="331"/>
        <v>0</v>
      </c>
      <c r="Z699" s="140">
        <f t="shared" si="331"/>
        <v>0</v>
      </c>
      <c r="AA699" s="140">
        <f t="shared" si="331"/>
        <v>0</v>
      </c>
      <c r="AB699" s="140">
        <f t="shared" si="331"/>
        <v>0</v>
      </c>
      <c r="AC699" s="140">
        <f t="shared" si="331"/>
        <v>0</v>
      </c>
      <c r="AD699" s="137">
        <f t="shared" si="331"/>
        <v>0</v>
      </c>
      <c r="AE699" s="145">
        <f t="shared" si="331"/>
        <v>0</v>
      </c>
      <c r="AF699" s="367">
        <f t="shared" si="331"/>
        <v>0</v>
      </c>
    </row>
    <row r="700" spans="1:32" s="128" customFormat="1" ht="43.5" customHeight="1" x14ac:dyDescent="0.3">
      <c r="A700" s="442"/>
      <c r="B700" s="450"/>
      <c r="C700" s="445"/>
      <c r="D700" s="464"/>
      <c r="E700" s="448"/>
      <c r="F700" s="204" t="s">
        <v>394</v>
      </c>
      <c r="G700" s="373"/>
      <c r="H700" s="134"/>
      <c r="I700" s="207"/>
      <c r="J700" s="207"/>
      <c r="K700" s="207"/>
      <c r="L700" s="207"/>
      <c r="M700" s="207"/>
      <c r="N700" s="207"/>
      <c r="O700" s="207"/>
      <c r="P700" s="207"/>
      <c r="Q700" s="207"/>
      <c r="R700" s="207"/>
      <c r="S700" s="207"/>
      <c r="T700" s="207"/>
      <c r="U700" s="207"/>
      <c r="V700" s="207"/>
      <c r="W700" s="207"/>
      <c r="X700" s="207"/>
      <c r="Y700" s="207"/>
      <c r="Z700" s="207"/>
      <c r="AA700" s="207"/>
      <c r="AB700" s="207"/>
      <c r="AC700" s="207"/>
      <c r="AD700" s="207"/>
      <c r="AE700" s="248"/>
      <c r="AF700" s="373"/>
    </row>
    <row r="701" spans="1:32" s="128" customFormat="1" ht="50.25" customHeight="1" x14ac:dyDescent="0.3">
      <c r="A701" s="440"/>
      <c r="B701" s="451"/>
      <c r="C701" s="443"/>
      <c r="D701" s="462"/>
      <c r="E701" s="446"/>
      <c r="F701" s="200" t="s">
        <v>392</v>
      </c>
      <c r="G701" s="370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39"/>
      <c r="AE701" s="146"/>
      <c r="AF701" s="383"/>
    </row>
    <row r="702" spans="1:32" s="128" customFormat="1" ht="50.25" customHeight="1" x14ac:dyDescent="0.3">
      <c r="A702" s="441"/>
      <c r="B702" s="449"/>
      <c r="C702" s="444"/>
      <c r="D702" s="463"/>
      <c r="E702" s="447"/>
      <c r="F702" s="201" t="s">
        <v>393</v>
      </c>
      <c r="G702" s="367">
        <f t="shared" ref="G702:AF702" si="332">G703-G701</f>
        <v>0</v>
      </c>
      <c r="H702" s="140">
        <f t="shared" si="332"/>
        <v>0</v>
      </c>
      <c r="I702" s="140">
        <f t="shared" si="332"/>
        <v>0</v>
      </c>
      <c r="J702" s="140">
        <f t="shared" si="332"/>
        <v>0</v>
      </c>
      <c r="K702" s="140">
        <f t="shared" si="332"/>
        <v>0</v>
      </c>
      <c r="L702" s="140">
        <f t="shared" si="332"/>
        <v>0</v>
      </c>
      <c r="M702" s="140">
        <f t="shared" si="332"/>
        <v>0</v>
      </c>
      <c r="N702" s="140">
        <f t="shared" si="332"/>
        <v>0</v>
      </c>
      <c r="O702" s="140">
        <f t="shared" si="332"/>
        <v>0</v>
      </c>
      <c r="P702" s="140">
        <f t="shared" si="332"/>
        <v>0</v>
      </c>
      <c r="Q702" s="140">
        <f t="shared" si="332"/>
        <v>0</v>
      </c>
      <c r="R702" s="140">
        <f t="shared" si="332"/>
        <v>0</v>
      </c>
      <c r="S702" s="140">
        <f t="shared" si="332"/>
        <v>0</v>
      </c>
      <c r="T702" s="140">
        <f t="shared" si="332"/>
        <v>0</v>
      </c>
      <c r="U702" s="140">
        <f t="shared" si="332"/>
        <v>0</v>
      </c>
      <c r="V702" s="140">
        <f t="shared" si="332"/>
        <v>0</v>
      </c>
      <c r="W702" s="140">
        <f t="shared" si="332"/>
        <v>0</v>
      </c>
      <c r="X702" s="140">
        <f t="shared" si="332"/>
        <v>0</v>
      </c>
      <c r="Y702" s="140">
        <f t="shared" si="332"/>
        <v>0</v>
      </c>
      <c r="Z702" s="140">
        <f t="shared" si="332"/>
        <v>0</v>
      </c>
      <c r="AA702" s="140">
        <f t="shared" si="332"/>
        <v>0</v>
      </c>
      <c r="AB702" s="140">
        <f t="shared" si="332"/>
        <v>0</v>
      </c>
      <c r="AC702" s="140">
        <f t="shared" si="332"/>
        <v>0</v>
      </c>
      <c r="AD702" s="137">
        <f t="shared" si="332"/>
        <v>0</v>
      </c>
      <c r="AE702" s="145">
        <f t="shared" si="332"/>
        <v>0</v>
      </c>
      <c r="AF702" s="367">
        <f t="shared" si="332"/>
        <v>0</v>
      </c>
    </row>
    <row r="703" spans="1:32" s="128" customFormat="1" ht="50.25" customHeight="1" x14ac:dyDescent="0.3">
      <c r="A703" s="442"/>
      <c r="B703" s="450"/>
      <c r="C703" s="445"/>
      <c r="D703" s="464"/>
      <c r="E703" s="448"/>
      <c r="F703" s="204" t="s">
        <v>394</v>
      </c>
      <c r="G703" s="373"/>
      <c r="H703" s="134"/>
      <c r="I703" s="207"/>
      <c r="J703" s="207"/>
      <c r="K703" s="207"/>
      <c r="L703" s="207"/>
      <c r="M703" s="207"/>
      <c r="N703" s="207"/>
      <c r="O703" s="207"/>
      <c r="P703" s="207"/>
      <c r="Q703" s="207"/>
      <c r="R703" s="207"/>
      <c r="S703" s="207"/>
      <c r="T703" s="207"/>
      <c r="U703" s="207"/>
      <c r="V703" s="207"/>
      <c r="W703" s="207"/>
      <c r="X703" s="207"/>
      <c r="Y703" s="207"/>
      <c r="Z703" s="207"/>
      <c r="AA703" s="207"/>
      <c r="AB703" s="207"/>
      <c r="AC703" s="207"/>
      <c r="AD703" s="207"/>
      <c r="AE703" s="248"/>
      <c r="AF703" s="373"/>
    </row>
    <row r="704" spans="1:32" s="128" customFormat="1" ht="50.25" customHeight="1" x14ac:dyDescent="0.3">
      <c r="A704" s="440"/>
      <c r="B704" s="451"/>
      <c r="C704" s="443"/>
      <c r="D704" s="462"/>
      <c r="E704" s="446"/>
      <c r="F704" s="200" t="s">
        <v>392</v>
      </c>
      <c r="G704" s="370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39"/>
      <c r="AE704" s="146"/>
      <c r="AF704" s="383"/>
    </row>
    <row r="705" spans="1:32" s="128" customFormat="1" ht="50.25" customHeight="1" x14ac:dyDescent="0.3">
      <c r="A705" s="441"/>
      <c r="B705" s="449"/>
      <c r="C705" s="444"/>
      <c r="D705" s="463"/>
      <c r="E705" s="447"/>
      <c r="F705" s="201" t="s">
        <v>393</v>
      </c>
      <c r="G705" s="367">
        <f t="shared" ref="G705:AF705" si="333">G706-G704</f>
        <v>0</v>
      </c>
      <c r="H705" s="140">
        <f t="shared" si="333"/>
        <v>0</v>
      </c>
      <c r="I705" s="140">
        <f t="shared" si="333"/>
        <v>0</v>
      </c>
      <c r="J705" s="140">
        <f t="shared" si="333"/>
        <v>0</v>
      </c>
      <c r="K705" s="140">
        <f t="shared" si="333"/>
        <v>0</v>
      </c>
      <c r="L705" s="140">
        <f t="shared" si="333"/>
        <v>0</v>
      </c>
      <c r="M705" s="140">
        <f t="shared" si="333"/>
        <v>0</v>
      </c>
      <c r="N705" s="140">
        <f t="shared" si="333"/>
        <v>0</v>
      </c>
      <c r="O705" s="140">
        <f t="shared" si="333"/>
        <v>0</v>
      </c>
      <c r="P705" s="140">
        <f t="shared" si="333"/>
        <v>0</v>
      </c>
      <c r="Q705" s="140">
        <f t="shared" si="333"/>
        <v>0</v>
      </c>
      <c r="R705" s="140">
        <f t="shared" si="333"/>
        <v>0</v>
      </c>
      <c r="S705" s="140">
        <f t="shared" si="333"/>
        <v>0</v>
      </c>
      <c r="T705" s="140">
        <f t="shared" si="333"/>
        <v>0</v>
      </c>
      <c r="U705" s="140">
        <f t="shared" si="333"/>
        <v>0</v>
      </c>
      <c r="V705" s="140">
        <f t="shared" si="333"/>
        <v>0</v>
      </c>
      <c r="W705" s="140">
        <f t="shared" si="333"/>
        <v>0</v>
      </c>
      <c r="X705" s="140">
        <f t="shared" si="333"/>
        <v>0</v>
      </c>
      <c r="Y705" s="140">
        <f t="shared" si="333"/>
        <v>0</v>
      </c>
      <c r="Z705" s="140">
        <f t="shared" si="333"/>
        <v>0</v>
      </c>
      <c r="AA705" s="140">
        <f t="shared" si="333"/>
        <v>0</v>
      </c>
      <c r="AB705" s="140">
        <f t="shared" si="333"/>
        <v>0</v>
      </c>
      <c r="AC705" s="140">
        <f t="shared" si="333"/>
        <v>0</v>
      </c>
      <c r="AD705" s="137">
        <f t="shared" si="333"/>
        <v>0</v>
      </c>
      <c r="AE705" s="145">
        <f t="shared" si="333"/>
        <v>0</v>
      </c>
      <c r="AF705" s="367">
        <f t="shared" si="333"/>
        <v>0</v>
      </c>
    </row>
    <row r="706" spans="1:32" s="128" customFormat="1" ht="50.25" customHeight="1" x14ac:dyDescent="0.3">
      <c r="A706" s="442"/>
      <c r="B706" s="450"/>
      <c r="C706" s="445"/>
      <c r="D706" s="464"/>
      <c r="E706" s="448"/>
      <c r="F706" s="204" t="s">
        <v>394</v>
      </c>
      <c r="G706" s="373"/>
      <c r="H706" s="134"/>
      <c r="I706" s="207"/>
      <c r="J706" s="207"/>
      <c r="K706" s="207"/>
      <c r="L706" s="207"/>
      <c r="M706" s="207"/>
      <c r="N706" s="207"/>
      <c r="O706" s="207"/>
      <c r="P706" s="207"/>
      <c r="Q706" s="207"/>
      <c r="R706" s="207"/>
      <c r="S706" s="207"/>
      <c r="T706" s="207"/>
      <c r="U706" s="207"/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48"/>
      <c r="AF706" s="373"/>
    </row>
    <row r="707" spans="1:32" s="128" customFormat="1" ht="43.5" customHeight="1" x14ac:dyDescent="0.3">
      <c r="A707" s="440"/>
      <c r="B707" s="451"/>
      <c r="C707" s="443"/>
      <c r="D707" s="462"/>
      <c r="E707" s="446"/>
      <c r="F707" s="200" t="s">
        <v>392</v>
      </c>
      <c r="G707" s="370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39"/>
      <c r="AE707" s="146"/>
      <c r="AF707" s="383"/>
    </row>
    <row r="708" spans="1:32" s="128" customFormat="1" ht="43.5" customHeight="1" x14ac:dyDescent="0.3">
      <c r="A708" s="441"/>
      <c r="B708" s="449"/>
      <c r="C708" s="444"/>
      <c r="D708" s="463"/>
      <c r="E708" s="447"/>
      <c r="F708" s="201" t="s">
        <v>393</v>
      </c>
      <c r="G708" s="367">
        <f t="shared" ref="G708:AF708" si="334">G709-G707</f>
        <v>0</v>
      </c>
      <c r="H708" s="140">
        <f t="shared" si="334"/>
        <v>0</v>
      </c>
      <c r="I708" s="140">
        <f t="shared" si="334"/>
        <v>0</v>
      </c>
      <c r="J708" s="140">
        <f t="shared" si="334"/>
        <v>0</v>
      </c>
      <c r="K708" s="140">
        <f t="shared" si="334"/>
        <v>0</v>
      </c>
      <c r="L708" s="140">
        <f t="shared" si="334"/>
        <v>0</v>
      </c>
      <c r="M708" s="140">
        <f t="shared" si="334"/>
        <v>0</v>
      </c>
      <c r="N708" s="140">
        <f t="shared" si="334"/>
        <v>0</v>
      </c>
      <c r="O708" s="140">
        <f t="shared" si="334"/>
        <v>0</v>
      </c>
      <c r="P708" s="140">
        <f t="shared" si="334"/>
        <v>0</v>
      </c>
      <c r="Q708" s="140">
        <f t="shared" si="334"/>
        <v>0</v>
      </c>
      <c r="R708" s="140">
        <f t="shared" si="334"/>
        <v>0</v>
      </c>
      <c r="S708" s="140">
        <f t="shared" si="334"/>
        <v>0</v>
      </c>
      <c r="T708" s="140">
        <f t="shared" si="334"/>
        <v>0</v>
      </c>
      <c r="U708" s="140">
        <f t="shared" si="334"/>
        <v>0</v>
      </c>
      <c r="V708" s="140">
        <f t="shared" si="334"/>
        <v>0</v>
      </c>
      <c r="W708" s="140">
        <f t="shared" si="334"/>
        <v>0</v>
      </c>
      <c r="X708" s="140">
        <f t="shared" si="334"/>
        <v>0</v>
      </c>
      <c r="Y708" s="140">
        <f t="shared" si="334"/>
        <v>0</v>
      </c>
      <c r="Z708" s="140">
        <f t="shared" si="334"/>
        <v>0</v>
      </c>
      <c r="AA708" s="140">
        <f t="shared" si="334"/>
        <v>0</v>
      </c>
      <c r="AB708" s="140">
        <f t="shared" si="334"/>
        <v>0</v>
      </c>
      <c r="AC708" s="140">
        <f t="shared" si="334"/>
        <v>0</v>
      </c>
      <c r="AD708" s="137">
        <f t="shared" si="334"/>
        <v>0</v>
      </c>
      <c r="AE708" s="145">
        <f t="shared" si="334"/>
        <v>0</v>
      </c>
      <c r="AF708" s="367">
        <f t="shared" si="334"/>
        <v>0</v>
      </c>
    </row>
    <row r="709" spans="1:32" s="128" customFormat="1" ht="43.5" customHeight="1" x14ac:dyDescent="0.3">
      <c r="A709" s="442"/>
      <c r="B709" s="450"/>
      <c r="C709" s="445"/>
      <c r="D709" s="464"/>
      <c r="E709" s="448"/>
      <c r="F709" s="204" t="s">
        <v>394</v>
      </c>
      <c r="G709" s="373"/>
      <c r="H709" s="134"/>
      <c r="I709" s="207"/>
      <c r="J709" s="207"/>
      <c r="K709" s="207"/>
      <c r="L709" s="207"/>
      <c r="M709" s="207"/>
      <c r="N709" s="207"/>
      <c r="O709" s="207"/>
      <c r="P709" s="207"/>
      <c r="Q709" s="207"/>
      <c r="R709" s="207"/>
      <c r="S709" s="207"/>
      <c r="T709" s="207"/>
      <c r="U709" s="207"/>
      <c r="V709" s="207"/>
      <c r="W709" s="207"/>
      <c r="X709" s="207"/>
      <c r="Y709" s="207"/>
      <c r="Z709" s="207"/>
      <c r="AA709" s="207"/>
      <c r="AB709" s="207"/>
      <c r="AC709" s="207"/>
      <c r="AD709" s="207"/>
      <c r="AE709" s="248"/>
      <c r="AF709" s="373"/>
    </row>
    <row r="710" spans="1:32" s="128" customFormat="1" ht="46.5" customHeight="1" x14ac:dyDescent="0.3">
      <c r="A710" s="440"/>
      <c r="B710" s="451"/>
      <c r="C710" s="443"/>
      <c r="D710" s="462"/>
      <c r="E710" s="446"/>
      <c r="F710" s="200" t="s">
        <v>392</v>
      </c>
      <c r="G710" s="370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39"/>
      <c r="AE710" s="146"/>
      <c r="AF710" s="383"/>
    </row>
    <row r="711" spans="1:32" s="128" customFormat="1" ht="46.5" customHeight="1" x14ac:dyDescent="0.3">
      <c r="A711" s="441"/>
      <c r="B711" s="449"/>
      <c r="C711" s="444"/>
      <c r="D711" s="463"/>
      <c r="E711" s="447"/>
      <c r="F711" s="201" t="s">
        <v>393</v>
      </c>
      <c r="G711" s="367">
        <f t="shared" ref="G711:AF711" si="335">G712-G710</f>
        <v>0</v>
      </c>
      <c r="H711" s="140">
        <f t="shared" si="335"/>
        <v>0</v>
      </c>
      <c r="I711" s="140">
        <f t="shared" si="335"/>
        <v>0</v>
      </c>
      <c r="J711" s="140">
        <f t="shared" si="335"/>
        <v>0</v>
      </c>
      <c r="K711" s="140">
        <f t="shared" si="335"/>
        <v>0</v>
      </c>
      <c r="L711" s="140">
        <f t="shared" si="335"/>
        <v>0</v>
      </c>
      <c r="M711" s="140">
        <f t="shared" si="335"/>
        <v>0</v>
      </c>
      <c r="N711" s="140">
        <f t="shared" si="335"/>
        <v>0</v>
      </c>
      <c r="O711" s="140">
        <f t="shared" si="335"/>
        <v>0</v>
      </c>
      <c r="P711" s="140">
        <f t="shared" si="335"/>
        <v>0</v>
      </c>
      <c r="Q711" s="140">
        <f t="shared" si="335"/>
        <v>0</v>
      </c>
      <c r="R711" s="140">
        <f t="shared" si="335"/>
        <v>0</v>
      </c>
      <c r="S711" s="140">
        <f t="shared" si="335"/>
        <v>0</v>
      </c>
      <c r="T711" s="140">
        <f t="shared" si="335"/>
        <v>0</v>
      </c>
      <c r="U711" s="140">
        <f t="shared" si="335"/>
        <v>0</v>
      </c>
      <c r="V711" s="140">
        <f t="shared" si="335"/>
        <v>0</v>
      </c>
      <c r="W711" s="140">
        <f t="shared" si="335"/>
        <v>0</v>
      </c>
      <c r="X711" s="140">
        <f t="shared" si="335"/>
        <v>0</v>
      </c>
      <c r="Y711" s="140">
        <f t="shared" si="335"/>
        <v>0</v>
      </c>
      <c r="Z711" s="140">
        <f t="shared" si="335"/>
        <v>0</v>
      </c>
      <c r="AA711" s="140">
        <f t="shared" si="335"/>
        <v>0</v>
      </c>
      <c r="AB711" s="140">
        <f t="shared" si="335"/>
        <v>0</v>
      </c>
      <c r="AC711" s="140">
        <f t="shared" si="335"/>
        <v>0</v>
      </c>
      <c r="AD711" s="137">
        <f t="shared" si="335"/>
        <v>0</v>
      </c>
      <c r="AE711" s="145">
        <f t="shared" si="335"/>
        <v>0</v>
      </c>
      <c r="AF711" s="367">
        <f t="shared" si="335"/>
        <v>0</v>
      </c>
    </row>
    <row r="712" spans="1:32" s="128" customFormat="1" ht="46.5" customHeight="1" x14ac:dyDescent="0.3">
      <c r="A712" s="442"/>
      <c r="B712" s="450"/>
      <c r="C712" s="445"/>
      <c r="D712" s="464"/>
      <c r="E712" s="448"/>
      <c r="F712" s="204" t="s">
        <v>394</v>
      </c>
      <c r="G712" s="373"/>
      <c r="H712" s="134"/>
      <c r="I712" s="207"/>
      <c r="J712" s="207"/>
      <c r="K712" s="207"/>
      <c r="L712" s="207"/>
      <c r="M712" s="207"/>
      <c r="N712" s="207"/>
      <c r="O712" s="207"/>
      <c r="P712" s="207"/>
      <c r="Q712" s="207"/>
      <c r="R712" s="207"/>
      <c r="S712" s="207"/>
      <c r="T712" s="207"/>
      <c r="U712" s="207"/>
      <c r="V712" s="207"/>
      <c r="W712" s="207"/>
      <c r="X712" s="207"/>
      <c r="Y712" s="207"/>
      <c r="Z712" s="207"/>
      <c r="AA712" s="207"/>
      <c r="AB712" s="207"/>
      <c r="AC712" s="207"/>
      <c r="AD712" s="207"/>
      <c r="AE712" s="248"/>
      <c r="AF712" s="373"/>
    </row>
    <row r="713" spans="1:32" s="128" customFormat="1" ht="43.5" customHeight="1" x14ac:dyDescent="0.3">
      <c r="A713" s="440"/>
      <c r="B713" s="451"/>
      <c r="C713" s="443"/>
      <c r="D713" s="462"/>
      <c r="E713" s="446"/>
      <c r="F713" s="200" t="s">
        <v>392</v>
      </c>
      <c r="G713" s="370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39"/>
      <c r="AE713" s="146"/>
      <c r="AF713" s="383"/>
    </row>
    <row r="714" spans="1:32" s="128" customFormat="1" ht="43.5" customHeight="1" x14ac:dyDescent="0.3">
      <c r="A714" s="441"/>
      <c r="B714" s="449"/>
      <c r="C714" s="444"/>
      <c r="D714" s="463"/>
      <c r="E714" s="447"/>
      <c r="F714" s="201" t="s">
        <v>393</v>
      </c>
      <c r="G714" s="367">
        <f t="shared" ref="G714:AF714" si="336">G715-G713</f>
        <v>0</v>
      </c>
      <c r="H714" s="140">
        <f t="shared" si="336"/>
        <v>0</v>
      </c>
      <c r="I714" s="140">
        <f t="shared" si="336"/>
        <v>0</v>
      </c>
      <c r="J714" s="140">
        <f t="shared" si="336"/>
        <v>0</v>
      </c>
      <c r="K714" s="140">
        <f t="shared" si="336"/>
        <v>0</v>
      </c>
      <c r="L714" s="140">
        <f t="shared" si="336"/>
        <v>0</v>
      </c>
      <c r="M714" s="140">
        <f t="shared" si="336"/>
        <v>0</v>
      </c>
      <c r="N714" s="140">
        <f t="shared" si="336"/>
        <v>0</v>
      </c>
      <c r="O714" s="140">
        <f t="shared" si="336"/>
        <v>0</v>
      </c>
      <c r="P714" s="140">
        <f t="shared" si="336"/>
        <v>0</v>
      </c>
      <c r="Q714" s="140">
        <f t="shared" si="336"/>
        <v>0</v>
      </c>
      <c r="R714" s="140">
        <f t="shared" si="336"/>
        <v>0</v>
      </c>
      <c r="S714" s="140">
        <f t="shared" si="336"/>
        <v>0</v>
      </c>
      <c r="T714" s="140">
        <f t="shared" si="336"/>
        <v>0</v>
      </c>
      <c r="U714" s="140">
        <f t="shared" si="336"/>
        <v>0</v>
      </c>
      <c r="V714" s="140">
        <f t="shared" si="336"/>
        <v>0</v>
      </c>
      <c r="W714" s="140">
        <f t="shared" si="336"/>
        <v>0</v>
      </c>
      <c r="X714" s="140">
        <f t="shared" si="336"/>
        <v>0</v>
      </c>
      <c r="Y714" s="140">
        <f t="shared" si="336"/>
        <v>0</v>
      </c>
      <c r="Z714" s="140">
        <f t="shared" si="336"/>
        <v>0</v>
      </c>
      <c r="AA714" s="140">
        <f t="shared" si="336"/>
        <v>0</v>
      </c>
      <c r="AB714" s="140">
        <f t="shared" si="336"/>
        <v>0</v>
      </c>
      <c r="AC714" s="140">
        <f t="shared" si="336"/>
        <v>0</v>
      </c>
      <c r="AD714" s="137">
        <f t="shared" si="336"/>
        <v>0</v>
      </c>
      <c r="AE714" s="145">
        <f t="shared" si="336"/>
        <v>0</v>
      </c>
      <c r="AF714" s="367">
        <f t="shared" si="336"/>
        <v>0</v>
      </c>
    </row>
    <row r="715" spans="1:32" s="128" customFormat="1" ht="43.5" customHeight="1" x14ac:dyDescent="0.3">
      <c r="A715" s="442"/>
      <c r="B715" s="450"/>
      <c r="C715" s="445"/>
      <c r="D715" s="464"/>
      <c r="E715" s="448"/>
      <c r="F715" s="204" t="s">
        <v>394</v>
      </c>
      <c r="G715" s="373"/>
      <c r="H715" s="134"/>
      <c r="I715" s="207"/>
      <c r="J715" s="207"/>
      <c r="K715" s="207"/>
      <c r="L715" s="207"/>
      <c r="M715" s="207"/>
      <c r="N715" s="207"/>
      <c r="O715" s="207"/>
      <c r="P715" s="207"/>
      <c r="Q715" s="207"/>
      <c r="R715" s="207"/>
      <c r="S715" s="207"/>
      <c r="T715" s="207"/>
      <c r="U715" s="207"/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48"/>
      <c r="AF715" s="373"/>
    </row>
    <row r="716" spans="1:32" s="128" customFormat="1" ht="51" customHeight="1" x14ac:dyDescent="0.3">
      <c r="A716" s="440"/>
      <c r="B716" s="451"/>
      <c r="C716" s="443"/>
      <c r="D716" s="462"/>
      <c r="E716" s="446"/>
      <c r="F716" s="200" t="s">
        <v>392</v>
      </c>
      <c r="G716" s="370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39"/>
      <c r="AE716" s="146"/>
      <c r="AF716" s="383"/>
    </row>
    <row r="717" spans="1:32" s="128" customFormat="1" ht="51" customHeight="1" x14ac:dyDescent="0.3">
      <c r="A717" s="441"/>
      <c r="B717" s="449"/>
      <c r="C717" s="444"/>
      <c r="D717" s="463"/>
      <c r="E717" s="447"/>
      <c r="F717" s="201" t="s">
        <v>393</v>
      </c>
      <c r="G717" s="367">
        <f t="shared" ref="G717:AF717" si="337">G718-G716</f>
        <v>0</v>
      </c>
      <c r="H717" s="140">
        <f t="shared" si="337"/>
        <v>0</v>
      </c>
      <c r="I717" s="140">
        <f t="shared" si="337"/>
        <v>0</v>
      </c>
      <c r="J717" s="140">
        <f t="shared" si="337"/>
        <v>0</v>
      </c>
      <c r="K717" s="140">
        <f t="shared" si="337"/>
        <v>0</v>
      </c>
      <c r="L717" s="140">
        <f t="shared" si="337"/>
        <v>0</v>
      </c>
      <c r="M717" s="140">
        <f t="shared" si="337"/>
        <v>0</v>
      </c>
      <c r="N717" s="140">
        <f t="shared" si="337"/>
        <v>0</v>
      </c>
      <c r="O717" s="140">
        <f t="shared" si="337"/>
        <v>0</v>
      </c>
      <c r="P717" s="140">
        <f t="shared" si="337"/>
        <v>0</v>
      </c>
      <c r="Q717" s="140">
        <f t="shared" si="337"/>
        <v>0</v>
      </c>
      <c r="R717" s="140">
        <f t="shared" si="337"/>
        <v>0</v>
      </c>
      <c r="S717" s="140">
        <f t="shared" si="337"/>
        <v>0</v>
      </c>
      <c r="T717" s="140">
        <f t="shared" si="337"/>
        <v>0</v>
      </c>
      <c r="U717" s="140">
        <f t="shared" si="337"/>
        <v>0</v>
      </c>
      <c r="V717" s="140">
        <f t="shared" si="337"/>
        <v>0</v>
      </c>
      <c r="W717" s="140">
        <f t="shared" si="337"/>
        <v>0</v>
      </c>
      <c r="X717" s="140">
        <f t="shared" si="337"/>
        <v>0</v>
      </c>
      <c r="Y717" s="140">
        <f t="shared" si="337"/>
        <v>0</v>
      </c>
      <c r="Z717" s="140">
        <f t="shared" si="337"/>
        <v>0</v>
      </c>
      <c r="AA717" s="140">
        <f t="shared" si="337"/>
        <v>0</v>
      </c>
      <c r="AB717" s="140">
        <f t="shared" si="337"/>
        <v>0</v>
      </c>
      <c r="AC717" s="140">
        <f t="shared" si="337"/>
        <v>0</v>
      </c>
      <c r="AD717" s="137">
        <f t="shared" si="337"/>
        <v>0</v>
      </c>
      <c r="AE717" s="145">
        <f t="shared" si="337"/>
        <v>0</v>
      </c>
      <c r="AF717" s="367">
        <f t="shared" si="337"/>
        <v>0</v>
      </c>
    </row>
    <row r="718" spans="1:32" s="128" customFormat="1" ht="51" customHeight="1" x14ac:dyDescent="0.3">
      <c r="A718" s="442"/>
      <c r="B718" s="450"/>
      <c r="C718" s="445"/>
      <c r="D718" s="464"/>
      <c r="E718" s="448"/>
      <c r="F718" s="204" t="s">
        <v>394</v>
      </c>
      <c r="G718" s="373"/>
      <c r="H718" s="134"/>
      <c r="I718" s="207"/>
      <c r="J718" s="207"/>
      <c r="K718" s="207"/>
      <c r="L718" s="207"/>
      <c r="M718" s="207"/>
      <c r="N718" s="207"/>
      <c r="O718" s="207"/>
      <c r="P718" s="207"/>
      <c r="Q718" s="207"/>
      <c r="R718" s="207"/>
      <c r="S718" s="207"/>
      <c r="T718" s="207"/>
      <c r="U718" s="207"/>
      <c r="V718" s="207"/>
      <c r="W718" s="207"/>
      <c r="X718" s="207"/>
      <c r="Y718" s="207"/>
      <c r="Z718" s="207"/>
      <c r="AA718" s="207"/>
      <c r="AB718" s="207"/>
      <c r="AC718" s="207"/>
      <c r="AD718" s="207"/>
      <c r="AE718" s="248"/>
      <c r="AF718" s="373"/>
    </row>
    <row r="719" spans="1:32" s="128" customFormat="1" ht="43.5" customHeight="1" x14ac:dyDescent="0.3">
      <c r="A719" s="440"/>
      <c r="B719" s="451"/>
      <c r="C719" s="443"/>
      <c r="D719" s="462"/>
      <c r="E719" s="446"/>
      <c r="F719" s="200" t="s">
        <v>392</v>
      </c>
      <c r="G719" s="370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39"/>
      <c r="AE719" s="146"/>
      <c r="AF719" s="383"/>
    </row>
    <row r="720" spans="1:32" s="128" customFormat="1" ht="43.5" customHeight="1" x14ac:dyDescent="0.3">
      <c r="A720" s="441"/>
      <c r="B720" s="449"/>
      <c r="C720" s="444"/>
      <c r="D720" s="463"/>
      <c r="E720" s="447"/>
      <c r="F720" s="201" t="s">
        <v>393</v>
      </c>
      <c r="G720" s="367">
        <f t="shared" ref="G720:AF720" si="338">G721-G719</f>
        <v>0</v>
      </c>
      <c r="H720" s="140">
        <f t="shared" si="338"/>
        <v>0</v>
      </c>
      <c r="I720" s="140">
        <f t="shared" si="338"/>
        <v>0</v>
      </c>
      <c r="J720" s="140">
        <f t="shared" si="338"/>
        <v>0</v>
      </c>
      <c r="K720" s="140">
        <f t="shared" si="338"/>
        <v>0</v>
      </c>
      <c r="L720" s="140">
        <f t="shared" si="338"/>
        <v>0</v>
      </c>
      <c r="M720" s="140">
        <f t="shared" si="338"/>
        <v>0</v>
      </c>
      <c r="N720" s="140">
        <f t="shared" si="338"/>
        <v>0</v>
      </c>
      <c r="O720" s="140">
        <f t="shared" si="338"/>
        <v>0</v>
      </c>
      <c r="P720" s="140">
        <f t="shared" si="338"/>
        <v>0</v>
      </c>
      <c r="Q720" s="140">
        <f t="shared" si="338"/>
        <v>0</v>
      </c>
      <c r="R720" s="140">
        <f t="shared" si="338"/>
        <v>0</v>
      </c>
      <c r="S720" s="140">
        <f t="shared" si="338"/>
        <v>0</v>
      </c>
      <c r="T720" s="140">
        <f t="shared" si="338"/>
        <v>0</v>
      </c>
      <c r="U720" s="140">
        <f t="shared" si="338"/>
        <v>0</v>
      </c>
      <c r="V720" s="140">
        <f t="shared" si="338"/>
        <v>0</v>
      </c>
      <c r="W720" s="140">
        <f t="shared" si="338"/>
        <v>0</v>
      </c>
      <c r="X720" s="140">
        <f t="shared" si="338"/>
        <v>0</v>
      </c>
      <c r="Y720" s="140">
        <f t="shared" si="338"/>
        <v>0</v>
      </c>
      <c r="Z720" s="140">
        <f t="shared" si="338"/>
        <v>0</v>
      </c>
      <c r="AA720" s="140">
        <f t="shared" si="338"/>
        <v>0</v>
      </c>
      <c r="AB720" s="140">
        <f t="shared" si="338"/>
        <v>0</v>
      </c>
      <c r="AC720" s="140">
        <f t="shared" si="338"/>
        <v>0</v>
      </c>
      <c r="AD720" s="137">
        <f t="shared" si="338"/>
        <v>0</v>
      </c>
      <c r="AE720" s="145">
        <f t="shared" si="338"/>
        <v>0</v>
      </c>
      <c r="AF720" s="367">
        <f t="shared" si="338"/>
        <v>0</v>
      </c>
    </row>
    <row r="721" spans="1:32" s="128" customFormat="1" ht="43.5" customHeight="1" x14ac:dyDescent="0.3">
      <c r="A721" s="442"/>
      <c r="B721" s="450"/>
      <c r="C721" s="445"/>
      <c r="D721" s="464"/>
      <c r="E721" s="448"/>
      <c r="F721" s="204" t="s">
        <v>394</v>
      </c>
      <c r="G721" s="373"/>
      <c r="H721" s="134"/>
      <c r="I721" s="207"/>
      <c r="J721" s="207"/>
      <c r="K721" s="207"/>
      <c r="L721" s="207"/>
      <c r="M721" s="207"/>
      <c r="N721" s="207"/>
      <c r="O721" s="207"/>
      <c r="P721" s="207"/>
      <c r="Q721" s="207"/>
      <c r="R721" s="207"/>
      <c r="S721" s="207"/>
      <c r="T721" s="207"/>
      <c r="U721" s="207"/>
      <c r="V721" s="207"/>
      <c r="W721" s="207"/>
      <c r="X721" s="207"/>
      <c r="Y721" s="207"/>
      <c r="Z721" s="207"/>
      <c r="AA721" s="207"/>
      <c r="AB721" s="207"/>
      <c r="AC721" s="207"/>
      <c r="AD721" s="207"/>
      <c r="AE721" s="248"/>
      <c r="AF721" s="373"/>
    </row>
    <row r="722" spans="1:32" s="128" customFormat="1" ht="43.5" customHeight="1" x14ac:dyDescent="0.3">
      <c r="A722" s="440"/>
      <c r="B722" s="451"/>
      <c r="C722" s="443"/>
      <c r="D722" s="462"/>
      <c r="E722" s="446"/>
      <c r="F722" s="200" t="s">
        <v>392</v>
      </c>
      <c r="G722" s="370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39"/>
      <c r="AE722" s="146"/>
      <c r="AF722" s="383"/>
    </row>
    <row r="723" spans="1:32" s="128" customFormat="1" ht="43.5" customHeight="1" x14ac:dyDescent="0.3">
      <c r="A723" s="441"/>
      <c r="B723" s="449"/>
      <c r="C723" s="444"/>
      <c r="D723" s="463"/>
      <c r="E723" s="447"/>
      <c r="F723" s="201" t="s">
        <v>393</v>
      </c>
      <c r="G723" s="367">
        <f t="shared" ref="G723:AF723" si="339">G724-G722</f>
        <v>0</v>
      </c>
      <c r="H723" s="140">
        <f t="shared" si="339"/>
        <v>0</v>
      </c>
      <c r="I723" s="140">
        <f t="shared" si="339"/>
        <v>0</v>
      </c>
      <c r="J723" s="140">
        <f t="shared" si="339"/>
        <v>0</v>
      </c>
      <c r="K723" s="140">
        <f t="shared" si="339"/>
        <v>0</v>
      </c>
      <c r="L723" s="140">
        <f t="shared" si="339"/>
        <v>0</v>
      </c>
      <c r="M723" s="140">
        <f t="shared" si="339"/>
        <v>0</v>
      </c>
      <c r="N723" s="140">
        <f t="shared" si="339"/>
        <v>0</v>
      </c>
      <c r="O723" s="140">
        <f t="shared" si="339"/>
        <v>0</v>
      </c>
      <c r="P723" s="140">
        <f t="shared" si="339"/>
        <v>0</v>
      </c>
      <c r="Q723" s="140">
        <f t="shared" si="339"/>
        <v>0</v>
      </c>
      <c r="R723" s="140">
        <f t="shared" si="339"/>
        <v>0</v>
      </c>
      <c r="S723" s="140">
        <f t="shared" si="339"/>
        <v>0</v>
      </c>
      <c r="T723" s="140">
        <f t="shared" si="339"/>
        <v>0</v>
      </c>
      <c r="U723" s="140">
        <f t="shared" si="339"/>
        <v>0</v>
      </c>
      <c r="V723" s="140">
        <f t="shared" si="339"/>
        <v>0</v>
      </c>
      <c r="W723" s="140">
        <f t="shared" si="339"/>
        <v>0</v>
      </c>
      <c r="X723" s="140">
        <f t="shared" si="339"/>
        <v>0</v>
      </c>
      <c r="Y723" s="140">
        <f t="shared" si="339"/>
        <v>0</v>
      </c>
      <c r="Z723" s="140">
        <f t="shared" si="339"/>
        <v>0</v>
      </c>
      <c r="AA723" s="140">
        <f t="shared" si="339"/>
        <v>0</v>
      </c>
      <c r="AB723" s="140">
        <f t="shared" si="339"/>
        <v>0</v>
      </c>
      <c r="AC723" s="140">
        <f t="shared" si="339"/>
        <v>0</v>
      </c>
      <c r="AD723" s="137">
        <f t="shared" si="339"/>
        <v>0</v>
      </c>
      <c r="AE723" s="145">
        <f t="shared" si="339"/>
        <v>0</v>
      </c>
      <c r="AF723" s="367">
        <f t="shared" si="339"/>
        <v>0</v>
      </c>
    </row>
    <row r="724" spans="1:32" s="128" customFormat="1" ht="43.5" customHeight="1" x14ac:dyDescent="0.3">
      <c r="A724" s="442"/>
      <c r="B724" s="450"/>
      <c r="C724" s="445"/>
      <c r="D724" s="464"/>
      <c r="E724" s="448"/>
      <c r="F724" s="204" t="s">
        <v>394</v>
      </c>
      <c r="G724" s="373"/>
      <c r="H724" s="134"/>
      <c r="I724" s="207"/>
      <c r="J724" s="207"/>
      <c r="K724" s="207"/>
      <c r="L724" s="207"/>
      <c r="M724" s="207"/>
      <c r="N724" s="207"/>
      <c r="O724" s="207"/>
      <c r="P724" s="207"/>
      <c r="Q724" s="207"/>
      <c r="R724" s="207"/>
      <c r="S724" s="207"/>
      <c r="T724" s="207"/>
      <c r="U724" s="207"/>
      <c r="V724" s="207"/>
      <c r="W724" s="207"/>
      <c r="X724" s="207"/>
      <c r="Y724" s="207"/>
      <c r="Z724" s="207"/>
      <c r="AA724" s="207"/>
      <c r="AB724" s="207"/>
      <c r="AC724" s="207"/>
      <c r="AD724" s="207"/>
      <c r="AE724" s="248"/>
      <c r="AF724" s="373"/>
    </row>
    <row r="725" spans="1:32" s="128" customFormat="1" ht="43.5" customHeight="1" x14ac:dyDescent="0.3">
      <c r="A725" s="441"/>
      <c r="B725" s="451"/>
      <c r="C725" s="471"/>
      <c r="D725" s="462"/>
      <c r="E725" s="446"/>
      <c r="F725" s="200" t="s">
        <v>392</v>
      </c>
      <c r="G725" s="370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39"/>
      <c r="AE725" s="146"/>
      <c r="AF725" s="383"/>
    </row>
    <row r="726" spans="1:32" s="128" customFormat="1" ht="43.5" customHeight="1" x14ac:dyDescent="0.3">
      <c r="A726" s="441"/>
      <c r="B726" s="449"/>
      <c r="C726" s="472"/>
      <c r="D726" s="463"/>
      <c r="E726" s="447"/>
      <c r="F726" s="201" t="s">
        <v>393</v>
      </c>
      <c r="G726" s="367">
        <f t="shared" ref="G726:AF726" si="340">G727-G725</f>
        <v>0</v>
      </c>
      <c r="H726" s="140">
        <f t="shared" si="340"/>
        <v>0</v>
      </c>
      <c r="I726" s="140">
        <f t="shared" si="340"/>
        <v>0</v>
      </c>
      <c r="J726" s="140">
        <f t="shared" si="340"/>
        <v>0</v>
      </c>
      <c r="K726" s="140">
        <f t="shared" si="340"/>
        <v>0</v>
      </c>
      <c r="L726" s="140">
        <f t="shared" si="340"/>
        <v>0</v>
      </c>
      <c r="M726" s="140">
        <f t="shared" si="340"/>
        <v>0</v>
      </c>
      <c r="N726" s="140">
        <f t="shared" si="340"/>
        <v>0</v>
      </c>
      <c r="O726" s="140">
        <f t="shared" si="340"/>
        <v>0</v>
      </c>
      <c r="P726" s="140">
        <f t="shared" si="340"/>
        <v>0</v>
      </c>
      <c r="Q726" s="140">
        <f t="shared" si="340"/>
        <v>0</v>
      </c>
      <c r="R726" s="140">
        <f t="shared" si="340"/>
        <v>0</v>
      </c>
      <c r="S726" s="140">
        <f t="shared" si="340"/>
        <v>0</v>
      </c>
      <c r="T726" s="140">
        <f t="shared" si="340"/>
        <v>0</v>
      </c>
      <c r="U726" s="140">
        <f t="shared" si="340"/>
        <v>0</v>
      </c>
      <c r="V726" s="140">
        <f t="shared" si="340"/>
        <v>0</v>
      </c>
      <c r="W726" s="140">
        <f t="shared" si="340"/>
        <v>0</v>
      </c>
      <c r="X726" s="140">
        <f t="shared" si="340"/>
        <v>0</v>
      </c>
      <c r="Y726" s="140">
        <f t="shared" si="340"/>
        <v>0</v>
      </c>
      <c r="Z726" s="140">
        <f t="shared" si="340"/>
        <v>0</v>
      </c>
      <c r="AA726" s="140">
        <f t="shared" si="340"/>
        <v>0</v>
      </c>
      <c r="AB726" s="140">
        <f t="shared" si="340"/>
        <v>0</v>
      </c>
      <c r="AC726" s="140">
        <f t="shared" si="340"/>
        <v>0</v>
      </c>
      <c r="AD726" s="137">
        <f t="shared" si="340"/>
        <v>0</v>
      </c>
      <c r="AE726" s="145">
        <f t="shared" si="340"/>
        <v>0</v>
      </c>
      <c r="AF726" s="367">
        <f t="shared" si="340"/>
        <v>0</v>
      </c>
    </row>
    <row r="727" spans="1:32" s="128" customFormat="1" ht="43.5" customHeight="1" x14ac:dyDescent="0.3">
      <c r="A727" s="442"/>
      <c r="B727" s="450"/>
      <c r="C727" s="473"/>
      <c r="D727" s="464"/>
      <c r="E727" s="448"/>
      <c r="F727" s="204" t="s">
        <v>394</v>
      </c>
      <c r="G727" s="373"/>
      <c r="H727" s="134"/>
      <c r="I727" s="207"/>
      <c r="J727" s="207"/>
      <c r="K727" s="207"/>
      <c r="L727" s="207"/>
      <c r="M727" s="207"/>
      <c r="N727" s="207"/>
      <c r="O727" s="207"/>
      <c r="P727" s="207"/>
      <c r="Q727" s="207"/>
      <c r="R727" s="207"/>
      <c r="S727" s="207"/>
      <c r="T727" s="207"/>
      <c r="U727" s="207"/>
      <c r="V727" s="207"/>
      <c r="W727" s="207"/>
      <c r="X727" s="207"/>
      <c r="Y727" s="207"/>
      <c r="Z727" s="207"/>
      <c r="AA727" s="207"/>
      <c r="AB727" s="207"/>
      <c r="AC727" s="207"/>
      <c r="AD727" s="207"/>
      <c r="AE727" s="248"/>
      <c r="AF727" s="373"/>
    </row>
    <row r="728" spans="1:32" s="128" customFormat="1" ht="43.5" customHeight="1" x14ac:dyDescent="0.3">
      <c r="A728" s="441"/>
      <c r="B728" s="451"/>
      <c r="C728" s="471"/>
      <c r="D728" s="462"/>
      <c r="E728" s="446"/>
      <c r="F728" s="200" t="s">
        <v>392</v>
      </c>
      <c r="G728" s="370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39"/>
      <c r="AE728" s="146"/>
      <c r="AF728" s="383"/>
    </row>
    <row r="729" spans="1:32" s="128" customFormat="1" ht="43.5" customHeight="1" x14ac:dyDescent="0.3">
      <c r="A729" s="441"/>
      <c r="B729" s="449"/>
      <c r="C729" s="472"/>
      <c r="D729" s="463"/>
      <c r="E729" s="447"/>
      <c r="F729" s="201" t="s">
        <v>393</v>
      </c>
      <c r="G729" s="367">
        <f t="shared" ref="G729:AF729" si="341">G730-G728</f>
        <v>0</v>
      </c>
      <c r="H729" s="140">
        <f t="shared" si="341"/>
        <v>0</v>
      </c>
      <c r="I729" s="140">
        <f t="shared" si="341"/>
        <v>0</v>
      </c>
      <c r="J729" s="140">
        <f t="shared" si="341"/>
        <v>0</v>
      </c>
      <c r="K729" s="140">
        <f t="shared" si="341"/>
        <v>0</v>
      </c>
      <c r="L729" s="140">
        <f t="shared" si="341"/>
        <v>0</v>
      </c>
      <c r="M729" s="140">
        <f t="shared" si="341"/>
        <v>0</v>
      </c>
      <c r="N729" s="140">
        <f t="shared" si="341"/>
        <v>0</v>
      </c>
      <c r="O729" s="140">
        <f t="shared" si="341"/>
        <v>0</v>
      </c>
      <c r="P729" s="140">
        <f t="shared" si="341"/>
        <v>0</v>
      </c>
      <c r="Q729" s="140">
        <f t="shared" si="341"/>
        <v>0</v>
      </c>
      <c r="R729" s="140">
        <f t="shared" si="341"/>
        <v>0</v>
      </c>
      <c r="S729" s="140">
        <f t="shared" si="341"/>
        <v>0</v>
      </c>
      <c r="T729" s="140">
        <f t="shared" si="341"/>
        <v>0</v>
      </c>
      <c r="U729" s="140">
        <f t="shared" si="341"/>
        <v>0</v>
      </c>
      <c r="V729" s="140">
        <f t="shared" si="341"/>
        <v>0</v>
      </c>
      <c r="W729" s="140">
        <f t="shared" si="341"/>
        <v>0</v>
      </c>
      <c r="X729" s="140">
        <f t="shared" si="341"/>
        <v>0</v>
      </c>
      <c r="Y729" s="140">
        <f t="shared" si="341"/>
        <v>0</v>
      </c>
      <c r="Z729" s="140">
        <f t="shared" si="341"/>
        <v>0</v>
      </c>
      <c r="AA729" s="140">
        <f t="shared" si="341"/>
        <v>0</v>
      </c>
      <c r="AB729" s="140">
        <f t="shared" si="341"/>
        <v>0</v>
      </c>
      <c r="AC729" s="140">
        <f t="shared" si="341"/>
        <v>0</v>
      </c>
      <c r="AD729" s="137">
        <f t="shared" si="341"/>
        <v>0</v>
      </c>
      <c r="AE729" s="145">
        <f t="shared" si="341"/>
        <v>0</v>
      </c>
      <c r="AF729" s="367">
        <f t="shared" si="341"/>
        <v>0</v>
      </c>
    </row>
    <row r="730" spans="1:32" s="128" customFormat="1" ht="43.5" customHeight="1" x14ac:dyDescent="0.3">
      <c r="A730" s="442"/>
      <c r="B730" s="450"/>
      <c r="C730" s="473"/>
      <c r="D730" s="464"/>
      <c r="E730" s="448"/>
      <c r="F730" s="204" t="s">
        <v>394</v>
      </c>
      <c r="G730" s="373"/>
      <c r="H730" s="134"/>
      <c r="I730" s="207"/>
      <c r="J730" s="207"/>
      <c r="K730" s="207"/>
      <c r="L730" s="207"/>
      <c r="M730" s="207"/>
      <c r="N730" s="207"/>
      <c r="O730" s="207"/>
      <c r="P730" s="207"/>
      <c r="Q730" s="207"/>
      <c r="R730" s="207"/>
      <c r="S730" s="207"/>
      <c r="T730" s="207"/>
      <c r="U730" s="207"/>
      <c r="V730" s="207"/>
      <c r="W730" s="207"/>
      <c r="X730" s="207"/>
      <c r="Y730" s="207"/>
      <c r="Z730" s="207"/>
      <c r="AA730" s="207"/>
      <c r="AB730" s="207"/>
      <c r="AC730" s="207"/>
      <c r="AD730" s="207"/>
      <c r="AE730" s="248"/>
      <c r="AF730" s="373"/>
    </row>
    <row r="731" spans="1:32" s="128" customFormat="1" ht="43.5" customHeight="1" x14ac:dyDescent="0.3">
      <c r="A731" s="441"/>
      <c r="B731" s="451"/>
      <c r="C731" s="471"/>
      <c r="D731" s="462"/>
      <c r="E731" s="446"/>
      <c r="F731" s="200" t="s">
        <v>392</v>
      </c>
      <c r="G731" s="370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39"/>
      <c r="AE731" s="146"/>
      <c r="AF731" s="383"/>
    </row>
    <row r="732" spans="1:32" s="128" customFormat="1" ht="43.5" customHeight="1" x14ac:dyDescent="0.3">
      <c r="A732" s="441"/>
      <c r="B732" s="449"/>
      <c r="C732" s="472"/>
      <c r="D732" s="463"/>
      <c r="E732" s="447"/>
      <c r="F732" s="201" t="s">
        <v>393</v>
      </c>
      <c r="G732" s="367">
        <f t="shared" ref="G732:AF732" si="342">G733-G731</f>
        <v>0</v>
      </c>
      <c r="H732" s="140">
        <f t="shared" si="342"/>
        <v>0</v>
      </c>
      <c r="I732" s="140">
        <f t="shared" si="342"/>
        <v>0</v>
      </c>
      <c r="J732" s="140">
        <f t="shared" si="342"/>
        <v>0</v>
      </c>
      <c r="K732" s="140">
        <f t="shared" si="342"/>
        <v>0</v>
      </c>
      <c r="L732" s="140">
        <f t="shared" si="342"/>
        <v>0</v>
      </c>
      <c r="M732" s="140">
        <f t="shared" si="342"/>
        <v>0</v>
      </c>
      <c r="N732" s="140">
        <f t="shared" si="342"/>
        <v>0</v>
      </c>
      <c r="O732" s="140">
        <f t="shared" si="342"/>
        <v>0</v>
      </c>
      <c r="P732" s="140">
        <f t="shared" si="342"/>
        <v>0</v>
      </c>
      <c r="Q732" s="140">
        <f t="shared" si="342"/>
        <v>0</v>
      </c>
      <c r="R732" s="140">
        <f t="shared" si="342"/>
        <v>0</v>
      </c>
      <c r="S732" s="140">
        <f t="shared" si="342"/>
        <v>0</v>
      </c>
      <c r="T732" s="140">
        <f t="shared" si="342"/>
        <v>0</v>
      </c>
      <c r="U732" s="140">
        <f t="shared" si="342"/>
        <v>0</v>
      </c>
      <c r="V732" s="140">
        <f t="shared" si="342"/>
        <v>0</v>
      </c>
      <c r="W732" s="140">
        <f t="shared" si="342"/>
        <v>0</v>
      </c>
      <c r="X732" s="140">
        <f t="shared" si="342"/>
        <v>0</v>
      </c>
      <c r="Y732" s="140">
        <f t="shared" si="342"/>
        <v>0</v>
      </c>
      <c r="Z732" s="140">
        <f t="shared" si="342"/>
        <v>0</v>
      </c>
      <c r="AA732" s="140">
        <f t="shared" si="342"/>
        <v>0</v>
      </c>
      <c r="AB732" s="140">
        <f t="shared" si="342"/>
        <v>0</v>
      </c>
      <c r="AC732" s="140">
        <f t="shared" si="342"/>
        <v>0</v>
      </c>
      <c r="AD732" s="137">
        <f t="shared" si="342"/>
        <v>0</v>
      </c>
      <c r="AE732" s="145">
        <f t="shared" si="342"/>
        <v>0</v>
      </c>
      <c r="AF732" s="367">
        <f t="shared" si="342"/>
        <v>0</v>
      </c>
    </row>
    <row r="733" spans="1:32" s="128" customFormat="1" ht="43.5" customHeight="1" x14ac:dyDescent="0.3">
      <c r="A733" s="442"/>
      <c r="B733" s="450"/>
      <c r="C733" s="473"/>
      <c r="D733" s="464"/>
      <c r="E733" s="448"/>
      <c r="F733" s="204" t="s">
        <v>394</v>
      </c>
      <c r="G733" s="373"/>
      <c r="H733" s="134"/>
      <c r="I733" s="207"/>
      <c r="J733" s="207"/>
      <c r="K733" s="207"/>
      <c r="L733" s="207"/>
      <c r="M733" s="207"/>
      <c r="N733" s="207"/>
      <c r="O733" s="207"/>
      <c r="P733" s="207"/>
      <c r="Q733" s="207"/>
      <c r="R733" s="207"/>
      <c r="S733" s="207"/>
      <c r="T733" s="207"/>
      <c r="U733" s="207"/>
      <c r="V733" s="207"/>
      <c r="W733" s="207"/>
      <c r="X733" s="207"/>
      <c r="Y733" s="207"/>
      <c r="Z733" s="207"/>
      <c r="AA733" s="207"/>
      <c r="AB733" s="207"/>
      <c r="AC733" s="207"/>
      <c r="AD733" s="207"/>
      <c r="AE733" s="248"/>
      <c r="AF733" s="373"/>
    </row>
    <row r="734" spans="1:32" s="128" customFormat="1" ht="43.5" customHeight="1" x14ac:dyDescent="0.3">
      <c r="A734" s="441"/>
      <c r="B734" s="451"/>
      <c r="C734" s="471"/>
      <c r="D734" s="462"/>
      <c r="E734" s="446"/>
      <c r="F734" s="200" t="s">
        <v>392</v>
      </c>
      <c r="G734" s="370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39"/>
      <c r="AE734" s="146"/>
      <c r="AF734" s="383"/>
    </row>
    <row r="735" spans="1:32" s="128" customFormat="1" ht="43.5" customHeight="1" x14ac:dyDescent="0.3">
      <c r="A735" s="441"/>
      <c r="B735" s="449"/>
      <c r="C735" s="472"/>
      <c r="D735" s="463"/>
      <c r="E735" s="447"/>
      <c r="F735" s="201" t="s">
        <v>393</v>
      </c>
      <c r="G735" s="367">
        <f t="shared" ref="G735:AF735" si="343">G736-G734</f>
        <v>0</v>
      </c>
      <c r="H735" s="140">
        <f t="shared" si="343"/>
        <v>0</v>
      </c>
      <c r="I735" s="140">
        <f t="shared" si="343"/>
        <v>0</v>
      </c>
      <c r="J735" s="140">
        <f t="shared" si="343"/>
        <v>0</v>
      </c>
      <c r="K735" s="140">
        <f t="shared" si="343"/>
        <v>0</v>
      </c>
      <c r="L735" s="140">
        <f t="shared" si="343"/>
        <v>0</v>
      </c>
      <c r="M735" s="140">
        <f t="shared" si="343"/>
        <v>0</v>
      </c>
      <c r="N735" s="140">
        <f t="shared" si="343"/>
        <v>0</v>
      </c>
      <c r="O735" s="140">
        <f t="shared" si="343"/>
        <v>0</v>
      </c>
      <c r="P735" s="140">
        <f t="shared" si="343"/>
        <v>0</v>
      </c>
      <c r="Q735" s="140">
        <f t="shared" si="343"/>
        <v>0</v>
      </c>
      <c r="R735" s="140">
        <f t="shared" si="343"/>
        <v>0</v>
      </c>
      <c r="S735" s="140">
        <f t="shared" si="343"/>
        <v>0</v>
      </c>
      <c r="T735" s="140">
        <f t="shared" si="343"/>
        <v>0</v>
      </c>
      <c r="U735" s="140">
        <f t="shared" si="343"/>
        <v>0</v>
      </c>
      <c r="V735" s="140">
        <f t="shared" si="343"/>
        <v>0</v>
      </c>
      <c r="W735" s="140">
        <f t="shared" si="343"/>
        <v>0</v>
      </c>
      <c r="X735" s="140">
        <f t="shared" si="343"/>
        <v>0</v>
      </c>
      <c r="Y735" s="140">
        <f t="shared" si="343"/>
        <v>0</v>
      </c>
      <c r="Z735" s="140">
        <f t="shared" si="343"/>
        <v>0</v>
      </c>
      <c r="AA735" s="140">
        <f t="shared" si="343"/>
        <v>0</v>
      </c>
      <c r="AB735" s="140">
        <f t="shared" si="343"/>
        <v>0</v>
      </c>
      <c r="AC735" s="140">
        <f t="shared" si="343"/>
        <v>0</v>
      </c>
      <c r="AD735" s="137">
        <f t="shared" si="343"/>
        <v>0</v>
      </c>
      <c r="AE735" s="145">
        <f t="shared" si="343"/>
        <v>0</v>
      </c>
      <c r="AF735" s="367">
        <f t="shared" si="343"/>
        <v>0</v>
      </c>
    </row>
    <row r="736" spans="1:32" s="128" customFormat="1" ht="43.5" customHeight="1" x14ac:dyDescent="0.3">
      <c r="A736" s="442"/>
      <c r="B736" s="450"/>
      <c r="C736" s="473"/>
      <c r="D736" s="464"/>
      <c r="E736" s="448"/>
      <c r="F736" s="204" t="s">
        <v>394</v>
      </c>
      <c r="G736" s="373"/>
      <c r="H736" s="134"/>
      <c r="I736" s="207"/>
      <c r="J736" s="207"/>
      <c r="K736" s="207"/>
      <c r="L736" s="207"/>
      <c r="M736" s="207"/>
      <c r="N736" s="207"/>
      <c r="O736" s="207"/>
      <c r="P736" s="207"/>
      <c r="Q736" s="207"/>
      <c r="R736" s="207"/>
      <c r="S736" s="207"/>
      <c r="T736" s="207"/>
      <c r="U736" s="207"/>
      <c r="V736" s="207"/>
      <c r="W736" s="207"/>
      <c r="X736" s="207"/>
      <c r="Y736" s="207"/>
      <c r="Z736" s="207"/>
      <c r="AA736" s="207"/>
      <c r="AB736" s="207"/>
      <c r="AC736" s="207"/>
      <c r="AD736" s="207"/>
      <c r="AE736" s="248"/>
      <c r="AF736" s="373"/>
    </row>
    <row r="737" spans="1:32" s="128" customFormat="1" ht="43.5" customHeight="1" x14ac:dyDescent="0.3">
      <c r="A737" s="440"/>
      <c r="B737" s="451"/>
      <c r="C737" s="471"/>
      <c r="D737" s="462"/>
      <c r="E737" s="446"/>
      <c r="F737" s="200" t="s">
        <v>392</v>
      </c>
      <c r="G737" s="370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39"/>
      <c r="AE737" s="146"/>
      <c r="AF737" s="383"/>
    </row>
    <row r="738" spans="1:32" s="128" customFormat="1" ht="43.5" customHeight="1" x14ac:dyDescent="0.3">
      <c r="A738" s="441"/>
      <c r="B738" s="449"/>
      <c r="C738" s="472"/>
      <c r="D738" s="463"/>
      <c r="E738" s="447"/>
      <c r="F738" s="201" t="s">
        <v>393</v>
      </c>
      <c r="G738" s="367">
        <f t="shared" ref="G738:AF738" si="344">G739-G737</f>
        <v>0</v>
      </c>
      <c r="H738" s="140">
        <f t="shared" si="344"/>
        <v>0</v>
      </c>
      <c r="I738" s="140">
        <f t="shared" si="344"/>
        <v>0</v>
      </c>
      <c r="J738" s="140">
        <f t="shared" si="344"/>
        <v>0</v>
      </c>
      <c r="K738" s="140">
        <f t="shared" si="344"/>
        <v>0</v>
      </c>
      <c r="L738" s="140">
        <f t="shared" si="344"/>
        <v>0</v>
      </c>
      <c r="M738" s="140">
        <f t="shared" si="344"/>
        <v>0</v>
      </c>
      <c r="N738" s="140">
        <f t="shared" si="344"/>
        <v>0</v>
      </c>
      <c r="O738" s="140">
        <f t="shared" si="344"/>
        <v>0</v>
      </c>
      <c r="P738" s="140">
        <f t="shared" si="344"/>
        <v>0</v>
      </c>
      <c r="Q738" s="140">
        <f t="shared" si="344"/>
        <v>0</v>
      </c>
      <c r="R738" s="140">
        <f t="shared" si="344"/>
        <v>0</v>
      </c>
      <c r="S738" s="140">
        <f t="shared" si="344"/>
        <v>0</v>
      </c>
      <c r="T738" s="140">
        <f t="shared" si="344"/>
        <v>0</v>
      </c>
      <c r="U738" s="140">
        <f t="shared" si="344"/>
        <v>0</v>
      </c>
      <c r="V738" s="140">
        <f t="shared" si="344"/>
        <v>0</v>
      </c>
      <c r="W738" s="140">
        <f t="shared" si="344"/>
        <v>0</v>
      </c>
      <c r="X738" s="140">
        <f t="shared" si="344"/>
        <v>0</v>
      </c>
      <c r="Y738" s="140">
        <f t="shared" si="344"/>
        <v>0</v>
      </c>
      <c r="Z738" s="140">
        <f t="shared" si="344"/>
        <v>0</v>
      </c>
      <c r="AA738" s="140">
        <f t="shared" si="344"/>
        <v>0</v>
      </c>
      <c r="AB738" s="140">
        <f t="shared" si="344"/>
        <v>0</v>
      </c>
      <c r="AC738" s="140">
        <f t="shared" si="344"/>
        <v>0</v>
      </c>
      <c r="AD738" s="137">
        <f t="shared" si="344"/>
        <v>0</v>
      </c>
      <c r="AE738" s="145">
        <f t="shared" si="344"/>
        <v>0</v>
      </c>
      <c r="AF738" s="367">
        <f t="shared" si="344"/>
        <v>0</v>
      </c>
    </row>
    <row r="739" spans="1:32" s="128" customFormat="1" ht="43.5" customHeight="1" x14ac:dyDescent="0.3">
      <c r="A739" s="442"/>
      <c r="B739" s="450"/>
      <c r="C739" s="473"/>
      <c r="D739" s="464"/>
      <c r="E739" s="448"/>
      <c r="F739" s="204" t="s">
        <v>394</v>
      </c>
      <c r="G739" s="373"/>
      <c r="H739" s="134"/>
      <c r="I739" s="207"/>
      <c r="J739" s="207"/>
      <c r="K739" s="207"/>
      <c r="L739" s="207"/>
      <c r="M739" s="207"/>
      <c r="N739" s="207"/>
      <c r="O739" s="207"/>
      <c r="P739" s="207"/>
      <c r="Q739" s="207"/>
      <c r="R739" s="207"/>
      <c r="S739" s="207"/>
      <c r="T739" s="207"/>
      <c r="U739" s="207"/>
      <c r="V739" s="207"/>
      <c r="W739" s="207"/>
      <c r="X739" s="207"/>
      <c r="Y739" s="207"/>
      <c r="Z739" s="207"/>
      <c r="AA739" s="207"/>
      <c r="AB739" s="207"/>
      <c r="AC739" s="207"/>
      <c r="AD739" s="207"/>
      <c r="AE739" s="248"/>
      <c r="AF739" s="373"/>
    </row>
    <row r="740" spans="1:32" s="128" customFormat="1" ht="43.5" customHeight="1" x14ac:dyDescent="0.3">
      <c r="A740" s="440"/>
      <c r="B740" s="451"/>
      <c r="C740" s="443"/>
      <c r="D740" s="462"/>
      <c r="E740" s="446"/>
      <c r="F740" s="200" t="s">
        <v>392</v>
      </c>
      <c r="G740" s="370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39"/>
      <c r="AE740" s="146"/>
      <c r="AF740" s="383"/>
    </row>
    <row r="741" spans="1:32" s="128" customFormat="1" ht="43.5" customHeight="1" x14ac:dyDescent="0.3">
      <c r="A741" s="441"/>
      <c r="B741" s="449"/>
      <c r="C741" s="444"/>
      <c r="D741" s="463"/>
      <c r="E741" s="447"/>
      <c r="F741" s="201" t="s">
        <v>393</v>
      </c>
      <c r="G741" s="367">
        <f t="shared" ref="G741:AF741" si="345">G742-G740</f>
        <v>0</v>
      </c>
      <c r="H741" s="140">
        <f t="shared" si="345"/>
        <v>0</v>
      </c>
      <c r="I741" s="140">
        <f t="shared" si="345"/>
        <v>0</v>
      </c>
      <c r="J741" s="140">
        <f t="shared" si="345"/>
        <v>0</v>
      </c>
      <c r="K741" s="140">
        <f t="shared" si="345"/>
        <v>0</v>
      </c>
      <c r="L741" s="140">
        <f t="shared" si="345"/>
        <v>0</v>
      </c>
      <c r="M741" s="140">
        <f t="shared" si="345"/>
        <v>0</v>
      </c>
      <c r="N741" s="140">
        <f t="shared" si="345"/>
        <v>0</v>
      </c>
      <c r="O741" s="140">
        <f t="shared" si="345"/>
        <v>0</v>
      </c>
      <c r="P741" s="140">
        <f t="shared" si="345"/>
        <v>0</v>
      </c>
      <c r="Q741" s="140">
        <f t="shared" si="345"/>
        <v>0</v>
      </c>
      <c r="R741" s="140">
        <f t="shared" si="345"/>
        <v>0</v>
      </c>
      <c r="S741" s="140">
        <f t="shared" si="345"/>
        <v>0</v>
      </c>
      <c r="T741" s="140">
        <f t="shared" si="345"/>
        <v>0</v>
      </c>
      <c r="U741" s="140">
        <f t="shared" si="345"/>
        <v>0</v>
      </c>
      <c r="V741" s="140">
        <f t="shared" si="345"/>
        <v>0</v>
      </c>
      <c r="W741" s="140">
        <f t="shared" si="345"/>
        <v>0</v>
      </c>
      <c r="X741" s="140">
        <f t="shared" si="345"/>
        <v>0</v>
      </c>
      <c r="Y741" s="140">
        <f t="shared" si="345"/>
        <v>0</v>
      </c>
      <c r="Z741" s="140">
        <f t="shared" si="345"/>
        <v>0</v>
      </c>
      <c r="AA741" s="140">
        <f t="shared" si="345"/>
        <v>0</v>
      </c>
      <c r="AB741" s="140">
        <f t="shared" si="345"/>
        <v>0</v>
      </c>
      <c r="AC741" s="140">
        <f t="shared" si="345"/>
        <v>0</v>
      </c>
      <c r="AD741" s="137">
        <f t="shared" si="345"/>
        <v>0</v>
      </c>
      <c r="AE741" s="145">
        <f t="shared" si="345"/>
        <v>0</v>
      </c>
      <c r="AF741" s="367">
        <f t="shared" si="345"/>
        <v>0</v>
      </c>
    </row>
    <row r="742" spans="1:32" s="128" customFormat="1" ht="43.5" customHeight="1" x14ac:dyDescent="0.3">
      <c r="A742" s="442"/>
      <c r="B742" s="450"/>
      <c r="C742" s="445"/>
      <c r="D742" s="464"/>
      <c r="E742" s="448"/>
      <c r="F742" s="204" t="s">
        <v>394</v>
      </c>
      <c r="G742" s="373"/>
      <c r="H742" s="134"/>
      <c r="I742" s="207"/>
      <c r="J742" s="207"/>
      <c r="K742" s="207"/>
      <c r="L742" s="207"/>
      <c r="M742" s="207"/>
      <c r="N742" s="207"/>
      <c r="O742" s="207"/>
      <c r="P742" s="207"/>
      <c r="Q742" s="207"/>
      <c r="R742" s="207"/>
      <c r="S742" s="207"/>
      <c r="T742" s="207"/>
      <c r="U742" s="207"/>
      <c r="V742" s="207"/>
      <c r="W742" s="207"/>
      <c r="X742" s="207"/>
      <c r="Y742" s="207"/>
      <c r="Z742" s="207"/>
      <c r="AA742" s="207"/>
      <c r="AB742" s="207"/>
      <c r="AC742" s="207"/>
      <c r="AD742" s="207"/>
      <c r="AE742" s="248"/>
      <c r="AF742" s="373"/>
    </row>
    <row r="743" spans="1:32" s="128" customFormat="1" ht="43.5" customHeight="1" x14ac:dyDescent="0.3">
      <c r="A743" s="440"/>
      <c r="B743" s="451"/>
      <c r="C743" s="443"/>
      <c r="D743" s="462"/>
      <c r="E743" s="446"/>
      <c r="F743" s="200" t="s">
        <v>392</v>
      </c>
      <c r="G743" s="370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39"/>
      <c r="AE743" s="146"/>
      <c r="AF743" s="383"/>
    </row>
    <row r="744" spans="1:32" s="128" customFormat="1" ht="43.5" customHeight="1" x14ac:dyDescent="0.3">
      <c r="A744" s="441"/>
      <c r="B744" s="449"/>
      <c r="C744" s="444"/>
      <c r="D744" s="463"/>
      <c r="E744" s="447"/>
      <c r="F744" s="201" t="s">
        <v>393</v>
      </c>
      <c r="G744" s="367">
        <f t="shared" ref="G744:AF744" si="346">G745-G743</f>
        <v>0</v>
      </c>
      <c r="H744" s="140">
        <f t="shared" si="346"/>
        <v>0</v>
      </c>
      <c r="I744" s="140">
        <f t="shared" si="346"/>
        <v>0</v>
      </c>
      <c r="J744" s="140">
        <f t="shared" si="346"/>
        <v>0</v>
      </c>
      <c r="K744" s="140">
        <f t="shared" si="346"/>
        <v>0</v>
      </c>
      <c r="L744" s="140">
        <f t="shared" si="346"/>
        <v>0</v>
      </c>
      <c r="M744" s="140">
        <f t="shared" si="346"/>
        <v>0</v>
      </c>
      <c r="N744" s="140">
        <f t="shared" si="346"/>
        <v>0</v>
      </c>
      <c r="O744" s="140">
        <f t="shared" si="346"/>
        <v>0</v>
      </c>
      <c r="P744" s="140">
        <f t="shared" si="346"/>
        <v>0</v>
      </c>
      <c r="Q744" s="140">
        <f t="shared" si="346"/>
        <v>0</v>
      </c>
      <c r="R744" s="140">
        <f t="shared" si="346"/>
        <v>0</v>
      </c>
      <c r="S744" s="140">
        <f t="shared" si="346"/>
        <v>0</v>
      </c>
      <c r="T744" s="140">
        <f t="shared" si="346"/>
        <v>0</v>
      </c>
      <c r="U744" s="140">
        <f t="shared" si="346"/>
        <v>0</v>
      </c>
      <c r="V744" s="140">
        <f t="shared" si="346"/>
        <v>0</v>
      </c>
      <c r="W744" s="140">
        <f t="shared" si="346"/>
        <v>0</v>
      </c>
      <c r="X744" s="140">
        <f t="shared" si="346"/>
        <v>0</v>
      </c>
      <c r="Y744" s="140">
        <f t="shared" si="346"/>
        <v>0</v>
      </c>
      <c r="Z744" s="140">
        <f t="shared" si="346"/>
        <v>0</v>
      </c>
      <c r="AA744" s="140">
        <f t="shared" si="346"/>
        <v>0</v>
      </c>
      <c r="AB744" s="140">
        <f t="shared" si="346"/>
        <v>0</v>
      </c>
      <c r="AC744" s="140">
        <f t="shared" si="346"/>
        <v>0</v>
      </c>
      <c r="AD744" s="137">
        <f t="shared" si="346"/>
        <v>0</v>
      </c>
      <c r="AE744" s="145">
        <f t="shared" si="346"/>
        <v>0</v>
      </c>
      <c r="AF744" s="367">
        <f t="shared" si="346"/>
        <v>0</v>
      </c>
    </row>
    <row r="745" spans="1:32" s="128" customFormat="1" ht="49.5" customHeight="1" x14ac:dyDescent="0.3">
      <c r="A745" s="442"/>
      <c r="B745" s="450"/>
      <c r="C745" s="445"/>
      <c r="D745" s="464"/>
      <c r="E745" s="448"/>
      <c r="F745" s="204" t="s">
        <v>394</v>
      </c>
      <c r="G745" s="373"/>
      <c r="H745" s="134"/>
      <c r="I745" s="207"/>
      <c r="J745" s="207"/>
      <c r="K745" s="207"/>
      <c r="L745" s="207"/>
      <c r="M745" s="207"/>
      <c r="N745" s="207"/>
      <c r="O745" s="207"/>
      <c r="P745" s="207"/>
      <c r="Q745" s="207"/>
      <c r="R745" s="207"/>
      <c r="S745" s="207"/>
      <c r="T745" s="207"/>
      <c r="U745" s="207"/>
      <c r="V745" s="207"/>
      <c r="W745" s="207"/>
      <c r="X745" s="207"/>
      <c r="Y745" s="207"/>
      <c r="Z745" s="207"/>
      <c r="AA745" s="207"/>
      <c r="AB745" s="207"/>
      <c r="AC745" s="207"/>
      <c r="AD745" s="207"/>
      <c r="AE745" s="248"/>
      <c r="AF745" s="373"/>
    </row>
    <row r="746" spans="1:32" s="128" customFormat="1" ht="43.5" customHeight="1" x14ac:dyDescent="0.3">
      <c r="A746" s="441"/>
      <c r="B746" s="449"/>
      <c r="C746" s="471"/>
      <c r="D746" s="564"/>
      <c r="E746" s="568"/>
      <c r="F746" s="205" t="s">
        <v>392</v>
      </c>
      <c r="G746" s="375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  <c r="AA746" s="192"/>
      <c r="AB746" s="192"/>
      <c r="AC746" s="192"/>
      <c r="AD746" s="191"/>
      <c r="AE746" s="249"/>
      <c r="AF746" s="384"/>
    </row>
    <row r="747" spans="1:32" s="128" customFormat="1" ht="43.5" customHeight="1" x14ac:dyDescent="0.3">
      <c r="A747" s="441"/>
      <c r="B747" s="449"/>
      <c r="C747" s="472"/>
      <c r="D747" s="565"/>
      <c r="E747" s="569"/>
      <c r="F747" s="201" t="s">
        <v>393</v>
      </c>
      <c r="G747" s="367">
        <f t="shared" ref="G747:AF747" si="347">G748-G746</f>
        <v>0</v>
      </c>
      <c r="H747" s="140">
        <f t="shared" si="347"/>
        <v>0</v>
      </c>
      <c r="I747" s="140">
        <f t="shared" si="347"/>
        <v>0</v>
      </c>
      <c r="J747" s="140">
        <f t="shared" si="347"/>
        <v>0</v>
      </c>
      <c r="K747" s="140">
        <f t="shared" si="347"/>
        <v>0</v>
      </c>
      <c r="L747" s="140">
        <f t="shared" si="347"/>
        <v>0</v>
      </c>
      <c r="M747" s="140">
        <f t="shared" si="347"/>
        <v>0</v>
      </c>
      <c r="N747" s="140">
        <f t="shared" si="347"/>
        <v>0</v>
      </c>
      <c r="O747" s="140">
        <f t="shared" si="347"/>
        <v>0</v>
      </c>
      <c r="P747" s="140">
        <f t="shared" si="347"/>
        <v>0</v>
      </c>
      <c r="Q747" s="140">
        <f t="shared" si="347"/>
        <v>0</v>
      </c>
      <c r="R747" s="140">
        <f t="shared" si="347"/>
        <v>0</v>
      </c>
      <c r="S747" s="140">
        <f t="shared" si="347"/>
        <v>0</v>
      </c>
      <c r="T747" s="140">
        <f t="shared" si="347"/>
        <v>0</v>
      </c>
      <c r="U747" s="140">
        <f t="shared" si="347"/>
        <v>0</v>
      </c>
      <c r="V747" s="140">
        <f t="shared" si="347"/>
        <v>0</v>
      </c>
      <c r="W747" s="140">
        <f t="shared" si="347"/>
        <v>0</v>
      </c>
      <c r="X747" s="140">
        <f t="shared" si="347"/>
        <v>0</v>
      </c>
      <c r="Y747" s="140">
        <f t="shared" si="347"/>
        <v>0</v>
      </c>
      <c r="Z747" s="140">
        <f t="shared" si="347"/>
        <v>0</v>
      </c>
      <c r="AA747" s="140">
        <f t="shared" si="347"/>
        <v>0</v>
      </c>
      <c r="AB747" s="140">
        <f t="shared" si="347"/>
        <v>0</v>
      </c>
      <c r="AC747" s="140">
        <f t="shared" si="347"/>
        <v>0</v>
      </c>
      <c r="AD747" s="137">
        <f t="shared" si="347"/>
        <v>0</v>
      </c>
      <c r="AE747" s="145">
        <f t="shared" si="347"/>
        <v>0</v>
      </c>
      <c r="AF747" s="367">
        <f t="shared" si="347"/>
        <v>0</v>
      </c>
    </row>
    <row r="748" spans="1:32" s="128" customFormat="1" ht="43.5" customHeight="1" x14ac:dyDescent="0.3">
      <c r="A748" s="442"/>
      <c r="B748" s="450"/>
      <c r="C748" s="473"/>
      <c r="D748" s="566"/>
      <c r="E748" s="570"/>
      <c r="F748" s="204" t="s">
        <v>394</v>
      </c>
      <c r="G748" s="373"/>
      <c r="H748" s="134"/>
      <c r="I748" s="207"/>
      <c r="J748" s="207"/>
      <c r="K748" s="207"/>
      <c r="L748" s="207"/>
      <c r="M748" s="207"/>
      <c r="N748" s="207"/>
      <c r="O748" s="207"/>
      <c r="P748" s="207"/>
      <c r="Q748" s="207"/>
      <c r="R748" s="207"/>
      <c r="S748" s="207"/>
      <c r="T748" s="207"/>
      <c r="U748" s="207"/>
      <c r="V748" s="207"/>
      <c r="W748" s="207"/>
      <c r="X748" s="207"/>
      <c r="Y748" s="207"/>
      <c r="Z748" s="207"/>
      <c r="AA748" s="207"/>
      <c r="AB748" s="207"/>
      <c r="AC748" s="207"/>
      <c r="AD748" s="207"/>
      <c r="AE748" s="248"/>
      <c r="AF748" s="373"/>
    </row>
    <row r="749" spans="1:32" s="128" customFormat="1" ht="43.5" customHeight="1" x14ac:dyDescent="0.3">
      <c r="A749" s="440"/>
      <c r="B749" s="451"/>
      <c r="C749" s="443"/>
      <c r="D749" s="462"/>
      <c r="E749" s="446"/>
      <c r="F749" s="200" t="s">
        <v>392</v>
      </c>
      <c r="G749" s="370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39"/>
      <c r="AE749" s="146"/>
      <c r="AF749" s="383"/>
    </row>
    <row r="750" spans="1:32" s="128" customFormat="1" ht="43.5" customHeight="1" x14ac:dyDescent="0.3">
      <c r="A750" s="441"/>
      <c r="B750" s="449"/>
      <c r="C750" s="444"/>
      <c r="D750" s="463"/>
      <c r="E750" s="447"/>
      <c r="F750" s="201" t="s">
        <v>393</v>
      </c>
      <c r="G750" s="367">
        <f t="shared" ref="G750:AF750" si="348">G751-G749</f>
        <v>0</v>
      </c>
      <c r="H750" s="140">
        <f t="shared" si="348"/>
        <v>0</v>
      </c>
      <c r="I750" s="140">
        <f t="shared" si="348"/>
        <v>0</v>
      </c>
      <c r="J750" s="140">
        <f t="shared" si="348"/>
        <v>0</v>
      </c>
      <c r="K750" s="140">
        <f t="shared" si="348"/>
        <v>0</v>
      </c>
      <c r="L750" s="140">
        <f t="shared" si="348"/>
        <v>0</v>
      </c>
      <c r="M750" s="140">
        <f t="shared" si="348"/>
        <v>0</v>
      </c>
      <c r="N750" s="140">
        <f t="shared" si="348"/>
        <v>0</v>
      </c>
      <c r="O750" s="140">
        <f t="shared" si="348"/>
        <v>0</v>
      </c>
      <c r="P750" s="140">
        <f t="shared" si="348"/>
        <v>0</v>
      </c>
      <c r="Q750" s="140">
        <f t="shared" si="348"/>
        <v>0</v>
      </c>
      <c r="R750" s="140">
        <f t="shared" si="348"/>
        <v>0</v>
      </c>
      <c r="S750" s="140">
        <f t="shared" si="348"/>
        <v>0</v>
      </c>
      <c r="T750" s="140">
        <f t="shared" si="348"/>
        <v>0</v>
      </c>
      <c r="U750" s="140">
        <f t="shared" si="348"/>
        <v>0</v>
      </c>
      <c r="V750" s="140">
        <f t="shared" si="348"/>
        <v>0</v>
      </c>
      <c r="W750" s="140">
        <f t="shared" si="348"/>
        <v>0</v>
      </c>
      <c r="X750" s="140">
        <f t="shared" si="348"/>
        <v>0</v>
      </c>
      <c r="Y750" s="140">
        <f t="shared" si="348"/>
        <v>0</v>
      </c>
      <c r="Z750" s="140">
        <f t="shared" si="348"/>
        <v>0</v>
      </c>
      <c r="AA750" s="140">
        <f t="shared" si="348"/>
        <v>0</v>
      </c>
      <c r="AB750" s="140">
        <f t="shared" si="348"/>
        <v>0</v>
      </c>
      <c r="AC750" s="140">
        <f t="shared" si="348"/>
        <v>0</v>
      </c>
      <c r="AD750" s="137">
        <f t="shared" si="348"/>
        <v>0</v>
      </c>
      <c r="AE750" s="145">
        <f t="shared" si="348"/>
        <v>0</v>
      </c>
      <c r="AF750" s="367">
        <f t="shared" si="348"/>
        <v>0</v>
      </c>
    </row>
    <row r="751" spans="1:32" s="128" customFormat="1" ht="43.5" customHeight="1" x14ac:dyDescent="0.3">
      <c r="A751" s="442"/>
      <c r="B751" s="450"/>
      <c r="C751" s="445"/>
      <c r="D751" s="464"/>
      <c r="E751" s="448"/>
      <c r="F751" s="204" t="s">
        <v>394</v>
      </c>
      <c r="G751" s="373"/>
      <c r="H751" s="134"/>
      <c r="I751" s="207"/>
      <c r="J751" s="207"/>
      <c r="K751" s="207"/>
      <c r="L751" s="207"/>
      <c r="M751" s="207"/>
      <c r="N751" s="207"/>
      <c r="O751" s="207"/>
      <c r="P751" s="207"/>
      <c r="Q751" s="207"/>
      <c r="R751" s="207"/>
      <c r="S751" s="207"/>
      <c r="T751" s="207"/>
      <c r="U751" s="207"/>
      <c r="V751" s="207"/>
      <c r="W751" s="207"/>
      <c r="X751" s="207"/>
      <c r="Y751" s="207"/>
      <c r="Z751" s="207"/>
      <c r="AA751" s="207"/>
      <c r="AB751" s="207"/>
      <c r="AC751" s="207"/>
      <c r="AD751" s="207"/>
      <c r="AE751" s="248"/>
      <c r="AF751" s="373"/>
    </row>
    <row r="752" spans="1:32" s="128" customFormat="1" ht="43.5" customHeight="1" x14ac:dyDescent="0.3">
      <c r="A752" s="440"/>
      <c r="B752" s="451"/>
      <c r="C752" s="443"/>
      <c r="D752" s="456"/>
      <c r="E752" s="459"/>
      <c r="F752" s="200" t="s">
        <v>392</v>
      </c>
      <c r="G752" s="370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39"/>
      <c r="AE752" s="146"/>
      <c r="AF752" s="383"/>
    </row>
    <row r="753" spans="1:32" s="128" customFormat="1" ht="43.5" customHeight="1" x14ac:dyDescent="0.3">
      <c r="A753" s="441"/>
      <c r="B753" s="449"/>
      <c r="C753" s="444"/>
      <c r="D753" s="457"/>
      <c r="E753" s="460"/>
      <c r="F753" s="206" t="s">
        <v>393</v>
      </c>
      <c r="G753" s="374">
        <f t="shared" ref="G753:AF753" si="349">G754-G752</f>
        <v>0</v>
      </c>
      <c r="H753" s="190">
        <f t="shared" si="349"/>
        <v>0</v>
      </c>
      <c r="I753" s="190">
        <f t="shared" si="349"/>
        <v>0</v>
      </c>
      <c r="J753" s="190">
        <f t="shared" si="349"/>
        <v>0</v>
      </c>
      <c r="K753" s="190">
        <f t="shared" si="349"/>
        <v>0</v>
      </c>
      <c r="L753" s="190">
        <f t="shared" si="349"/>
        <v>0</v>
      </c>
      <c r="M753" s="190">
        <f t="shared" si="349"/>
        <v>0</v>
      </c>
      <c r="N753" s="190">
        <f t="shared" si="349"/>
        <v>0</v>
      </c>
      <c r="O753" s="190">
        <f t="shared" si="349"/>
        <v>0</v>
      </c>
      <c r="P753" s="190">
        <f t="shared" si="349"/>
        <v>0</v>
      </c>
      <c r="Q753" s="190">
        <f t="shared" si="349"/>
        <v>0</v>
      </c>
      <c r="R753" s="190">
        <f t="shared" si="349"/>
        <v>0</v>
      </c>
      <c r="S753" s="190">
        <f t="shared" si="349"/>
        <v>0</v>
      </c>
      <c r="T753" s="190">
        <f t="shared" si="349"/>
        <v>0</v>
      </c>
      <c r="U753" s="190">
        <f t="shared" si="349"/>
        <v>0</v>
      </c>
      <c r="V753" s="190">
        <f t="shared" si="349"/>
        <v>0</v>
      </c>
      <c r="W753" s="190">
        <f t="shared" si="349"/>
        <v>0</v>
      </c>
      <c r="X753" s="190">
        <f t="shared" si="349"/>
        <v>0</v>
      </c>
      <c r="Y753" s="190">
        <f t="shared" si="349"/>
        <v>0</v>
      </c>
      <c r="Z753" s="190">
        <f t="shared" si="349"/>
        <v>0</v>
      </c>
      <c r="AA753" s="190">
        <f t="shared" si="349"/>
        <v>0</v>
      </c>
      <c r="AB753" s="190">
        <f t="shared" si="349"/>
        <v>0</v>
      </c>
      <c r="AC753" s="190">
        <f t="shared" si="349"/>
        <v>0</v>
      </c>
      <c r="AD753" s="189">
        <f t="shared" si="349"/>
        <v>0</v>
      </c>
      <c r="AE753" s="247">
        <f t="shared" si="349"/>
        <v>0</v>
      </c>
      <c r="AF753" s="374">
        <f t="shared" si="349"/>
        <v>0</v>
      </c>
    </row>
    <row r="754" spans="1:32" s="128" customFormat="1" ht="43.5" customHeight="1" x14ac:dyDescent="0.3">
      <c r="A754" s="442"/>
      <c r="B754" s="450"/>
      <c r="C754" s="445"/>
      <c r="D754" s="458"/>
      <c r="E754" s="461"/>
      <c r="F754" s="204" t="s">
        <v>394</v>
      </c>
      <c r="G754" s="373"/>
      <c r="H754" s="134"/>
      <c r="I754" s="207"/>
      <c r="J754" s="207"/>
      <c r="K754" s="207"/>
      <c r="L754" s="207"/>
      <c r="M754" s="207"/>
      <c r="N754" s="207"/>
      <c r="O754" s="207"/>
      <c r="P754" s="207"/>
      <c r="Q754" s="207"/>
      <c r="R754" s="207"/>
      <c r="S754" s="207"/>
      <c r="T754" s="207"/>
      <c r="U754" s="207"/>
      <c r="V754" s="207"/>
      <c r="W754" s="207"/>
      <c r="X754" s="207"/>
      <c r="Y754" s="207"/>
      <c r="Z754" s="207"/>
      <c r="AA754" s="207"/>
      <c r="AB754" s="207"/>
      <c r="AC754" s="207"/>
      <c r="AD754" s="207"/>
      <c r="AE754" s="248"/>
      <c r="AF754" s="373"/>
    </row>
    <row r="755" spans="1:32" s="128" customFormat="1" ht="43.5" customHeight="1" x14ac:dyDescent="0.3">
      <c r="A755" s="440"/>
      <c r="B755" s="451"/>
      <c r="C755" s="492"/>
      <c r="D755" s="462"/>
      <c r="E755" s="446"/>
      <c r="F755" s="200" t="s">
        <v>392</v>
      </c>
      <c r="G755" s="370"/>
      <c r="H755" s="143"/>
      <c r="I755" s="139"/>
      <c r="J755" s="139"/>
      <c r="K755" s="139"/>
      <c r="L755" s="139"/>
      <c r="M755" s="139"/>
      <c r="N755" s="139"/>
      <c r="O755" s="139"/>
      <c r="P755" s="139"/>
      <c r="Q755" s="139"/>
      <c r="R755" s="139"/>
      <c r="S755" s="139"/>
      <c r="T755" s="139"/>
      <c r="U755" s="139"/>
      <c r="V755" s="139"/>
      <c r="W755" s="139"/>
      <c r="X755" s="139"/>
      <c r="Y755" s="139"/>
      <c r="Z755" s="139"/>
      <c r="AA755" s="139"/>
      <c r="AB755" s="139"/>
      <c r="AC755" s="139"/>
      <c r="AD755" s="139"/>
      <c r="AE755" s="146"/>
      <c r="AF755" s="383"/>
    </row>
    <row r="756" spans="1:32" s="128" customFormat="1" ht="43.5" customHeight="1" x14ac:dyDescent="0.3">
      <c r="A756" s="441"/>
      <c r="B756" s="449"/>
      <c r="C756" s="493"/>
      <c r="D756" s="463"/>
      <c r="E756" s="447"/>
      <c r="F756" s="201" t="s">
        <v>393</v>
      </c>
      <c r="G756" s="367">
        <f t="shared" ref="G756:AF756" si="350">G757-G755</f>
        <v>0</v>
      </c>
      <c r="H756" s="140">
        <f t="shared" si="350"/>
        <v>0</v>
      </c>
      <c r="I756" s="137">
        <f t="shared" si="350"/>
        <v>0</v>
      </c>
      <c r="J756" s="137">
        <f t="shared" si="350"/>
        <v>0</v>
      </c>
      <c r="K756" s="137">
        <f t="shared" si="350"/>
        <v>0</v>
      </c>
      <c r="L756" s="137">
        <f t="shared" si="350"/>
        <v>0</v>
      </c>
      <c r="M756" s="137">
        <f t="shared" si="350"/>
        <v>0</v>
      </c>
      <c r="N756" s="137">
        <f t="shared" si="350"/>
        <v>0</v>
      </c>
      <c r="O756" s="137">
        <f t="shared" si="350"/>
        <v>0</v>
      </c>
      <c r="P756" s="137">
        <f t="shared" si="350"/>
        <v>0</v>
      </c>
      <c r="Q756" s="137">
        <f t="shared" si="350"/>
        <v>0</v>
      </c>
      <c r="R756" s="137">
        <f t="shared" si="350"/>
        <v>0</v>
      </c>
      <c r="S756" s="137">
        <f t="shared" si="350"/>
        <v>0</v>
      </c>
      <c r="T756" s="137">
        <f t="shared" si="350"/>
        <v>0</v>
      </c>
      <c r="U756" s="137">
        <f t="shared" si="350"/>
        <v>0</v>
      </c>
      <c r="V756" s="137">
        <f t="shared" si="350"/>
        <v>0</v>
      </c>
      <c r="W756" s="137">
        <f t="shared" si="350"/>
        <v>0</v>
      </c>
      <c r="X756" s="137">
        <f t="shared" si="350"/>
        <v>0</v>
      </c>
      <c r="Y756" s="137">
        <f t="shared" si="350"/>
        <v>0</v>
      </c>
      <c r="Z756" s="137">
        <f t="shared" si="350"/>
        <v>0</v>
      </c>
      <c r="AA756" s="137">
        <f t="shared" si="350"/>
        <v>0</v>
      </c>
      <c r="AB756" s="137">
        <f t="shared" si="350"/>
        <v>0</v>
      </c>
      <c r="AC756" s="137">
        <f t="shared" si="350"/>
        <v>0</v>
      </c>
      <c r="AD756" s="137">
        <f t="shared" si="350"/>
        <v>0</v>
      </c>
      <c r="AE756" s="145">
        <f t="shared" si="350"/>
        <v>0</v>
      </c>
      <c r="AF756" s="367">
        <f t="shared" si="350"/>
        <v>0</v>
      </c>
    </row>
    <row r="757" spans="1:32" s="128" customFormat="1" ht="43.5" customHeight="1" x14ac:dyDescent="0.3">
      <c r="A757" s="442"/>
      <c r="B757" s="450"/>
      <c r="C757" s="494"/>
      <c r="D757" s="464"/>
      <c r="E757" s="448"/>
      <c r="F757" s="199" t="s">
        <v>394</v>
      </c>
      <c r="G757" s="371"/>
      <c r="H757" s="142"/>
      <c r="I757" s="138"/>
      <c r="J757" s="138"/>
      <c r="K757" s="138"/>
      <c r="L757" s="138"/>
      <c r="M757" s="138"/>
      <c r="N757" s="138"/>
      <c r="O757" s="138"/>
      <c r="P757" s="138"/>
      <c r="Q757" s="138"/>
      <c r="R757" s="138"/>
      <c r="S757" s="138"/>
      <c r="T757" s="138"/>
      <c r="U757" s="138"/>
      <c r="V757" s="138"/>
      <c r="W757" s="138"/>
      <c r="X757" s="138"/>
      <c r="Y757" s="138"/>
      <c r="Z757" s="138"/>
      <c r="AA757" s="138"/>
      <c r="AB757" s="138"/>
      <c r="AC757" s="138"/>
      <c r="AD757" s="138"/>
      <c r="AE757" s="244"/>
      <c r="AF757" s="371"/>
    </row>
    <row r="758" spans="1:32" s="128" customFormat="1" ht="43.5" customHeight="1" x14ac:dyDescent="0.3">
      <c r="A758" s="440"/>
      <c r="B758" s="451"/>
      <c r="C758" s="492"/>
      <c r="D758" s="462"/>
      <c r="E758" s="446"/>
      <c r="F758" s="200" t="s">
        <v>392</v>
      </c>
      <c r="G758" s="370"/>
      <c r="H758" s="143"/>
      <c r="I758" s="139"/>
      <c r="J758" s="139"/>
      <c r="K758" s="139"/>
      <c r="L758" s="139"/>
      <c r="M758" s="139"/>
      <c r="N758" s="139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39"/>
      <c r="AC758" s="139"/>
      <c r="AD758" s="139"/>
      <c r="AE758" s="146"/>
      <c r="AF758" s="383"/>
    </row>
    <row r="759" spans="1:32" s="128" customFormat="1" ht="43.5" customHeight="1" x14ac:dyDescent="0.3">
      <c r="A759" s="441"/>
      <c r="B759" s="449"/>
      <c r="C759" s="493"/>
      <c r="D759" s="463"/>
      <c r="E759" s="447"/>
      <c r="F759" s="201" t="s">
        <v>393</v>
      </c>
      <c r="G759" s="367">
        <f t="shared" ref="G759:AF759" si="351">G760-G758</f>
        <v>0</v>
      </c>
      <c r="H759" s="140">
        <f t="shared" si="351"/>
        <v>0</v>
      </c>
      <c r="I759" s="137">
        <f t="shared" si="351"/>
        <v>0</v>
      </c>
      <c r="J759" s="137">
        <f t="shared" si="351"/>
        <v>0</v>
      </c>
      <c r="K759" s="137">
        <f t="shared" si="351"/>
        <v>0</v>
      </c>
      <c r="L759" s="137">
        <f t="shared" si="351"/>
        <v>0</v>
      </c>
      <c r="M759" s="137">
        <f t="shared" si="351"/>
        <v>0</v>
      </c>
      <c r="N759" s="137">
        <f t="shared" si="351"/>
        <v>0</v>
      </c>
      <c r="O759" s="137">
        <f t="shared" si="351"/>
        <v>0</v>
      </c>
      <c r="P759" s="137">
        <f t="shared" si="351"/>
        <v>0</v>
      </c>
      <c r="Q759" s="137">
        <f t="shared" si="351"/>
        <v>0</v>
      </c>
      <c r="R759" s="137">
        <f t="shared" si="351"/>
        <v>0</v>
      </c>
      <c r="S759" s="137">
        <f t="shared" si="351"/>
        <v>0</v>
      </c>
      <c r="T759" s="137">
        <f t="shared" si="351"/>
        <v>0</v>
      </c>
      <c r="U759" s="137">
        <f t="shared" si="351"/>
        <v>0</v>
      </c>
      <c r="V759" s="137">
        <f t="shared" si="351"/>
        <v>0</v>
      </c>
      <c r="W759" s="137">
        <f t="shared" si="351"/>
        <v>0</v>
      </c>
      <c r="X759" s="137">
        <f t="shared" si="351"/>
        <v>0</v>
      </c>
      <c r="Y759" s="137">
        <f t="shared" si="351"/>
        <v>0</v>
      </c>
      <c r="Z759" s="137">
        <f t="shared" si="351"/>
        <v>0</v>
      </c>
      <c r="AA759" s="137">
        <f t="shared" si="351"/>
        <v>0</v>
      </c>
      <c r="AB759" s="137">
        <f t="shared" si="351"/>
        <v>0</v>
      </c>
      <c r="AC759" s="137">
        <f t="shared" si="351"/>
        <v>0</v>
      </c>
      <c r="AD759" s="137">
        <f t="shared" si="351"/>
        <v>0</v>
      </c>
      <c r="AE759" s="145">
        <f t="shared" si="351"/>
        <v>0</v>
      </c>
      <c r="AF759" s="367">
        <f t="shared" si="351"/>
        <v>0</v>
      </c>
    </row>
    <row r="760" spans="1:32" s="128" customFormat="1" ht="43.5" customHeight="1" x14ac:dyDescent="0.3">
      <c r="A760" s="442"/>
      <c r="B760" s="450"/>
      <c r="C760" s="494"/>
      <c r="D760" s="464"/>
      <c r="E760" s="448"/>
      <c r="F760" s="199" t="s">
        <v>394</v>
      </c>
      <c r="G760" s="371"/>
      <c r="H760" s="142"/>
      <c r="I760" s="138"/>
      <c r="J760" s="138"/>
      <c r="K760" s="138"/>
      <c r="L760" s="138"/>
      <c r="M760" s="138"/>
      <c r="N760" s="138"/>
      <c r="O760" s="138"/>
      <c r="P760" s="138"/>
      <c r="Q760" s="138"/>
      <c r="R760" s="138"/>
      <c r="S760" s="138"/>
      <c r="T760" s="138"/>
      <c r="U760" s="138"/>
      <c r="V760" s="138"/>
      <c r="W760" s="138"/>
      <c r="X760" s="138"/>
      <c r="Y760" s="138"/>
      <c r="Z760" s="138"/>
      <c r="AA760" s="138"/>
      <c r="AB760" s="138"/>
      <c r="AC760" s="138"/>
      <c r="AD760" s="138"/>
      <c r="AE760" s="244"/>
      <c r="AF760" s="371"/>
    </row>
    <row r="761" spans="1:32" s="128" customFormat="1" ht="43.5" customHeight="1" x14ac:dyDescent="0.3">
      <c r="A761" s="441"/>
      <c r="B761" s="449"/>
      <c r="C761" s="492"/>
      <c r="D761" s="462"/>
      <c r="E761" s="446"/>
      <c r="F761" s="205" t="s">
        <v>392</v>
      </c>
      <c r="G761" s="375"/>
      <c r="H761" s="192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  <c r="AA761" s="191"/>
      <c r="AB761" s="191"/>
      <c r="AC761" s="191"/>
      <c r="AD761" s="191"/>
      <c r="AE761" s="249"/>
      <c r="AF761" s="384"/>
    </row>
    <row r="762" spans="1:32" s="128" customFormat="1" ht="43.5" customHeight="1" x14ac:dyDescent="0.3">
      <c r="A762" s="441"/>
      <c r="B762" s="449"/>
      <c r="C762" s="493"/>
      <c r="D762" s="463"/>
      <c r="E762" s="447"/>
      <c r="F762" s="201" t="s">
        <v>393</v>
      </c>
      <c r="G762" s="367">
        <f>G763-G761</f>
        <v>0</v>
      </c>
      <c r="H762" s="140">
        <f t="shared" ref="H762:AF762" si="352">H763-H761</f>
        <v>0</v>
      </c>
      <c r="I762" s="137">
        <f t="shared" si="352"/>
        <v>0</v>
      </c>
      <c r="J762" s="137">
        <f t="shared" si="352"/>
        <v>0</v>
      </c>
      <c r="K762" s="137">
        <f t="shared" si="352"/>
        <v>0</v>
      </c>
      <c r="L762" s="137">
        <f t="shared" si="352"/>
        <v>0</v>
      </c>
      <c r="M762" s="137">
        <f t="shared" si="352"/>
        <v>0</v>
      </c>
      <c r="N762" s="137">
        <f t="shared" si="352"/>
        <v>0</v>
      </c>
      <c r="O762" s="137">
        <f t="shared" si="352"/>
        <v>0</v>
      </c>
      <c r="P762" s="137">
        <f t="shared" si="352"/>
        <v>0</v>
      </c>
      <c r="Q762" s="137">
        <f t="shared" si="352"/>
        <v>0</v>
      </c>
      <c r="R762" s="137">
        <f t="shared" si="352"/>
        <v>0</v>
      </c>
      <c r="S762" s="137">
        <f t="shared" si="352"/>
        <v>0</v>
      </c>
      <c r="T762" s="137">
        <f t="shared" si="352"/>
        <v>0</v>
      </c>
      <c r="U762" s="137">
        <f t="shared" si="352"/>
        <v>0</v>
      </c>
      <c r="V762" s="137">
        <f t="shared" si="352"/>
        <v>0</v>
      </c>
      <c r="W762" s="137">
        <f t="shared" si="352"/>
        <v>0</v>
      </c>
      <c r="X762" s="137">
        <f t="shared" si="352"/>
        <v>0</v>
      </c>
      <c r="Y762" s="137">
        <f t="shared" si="352"/>
        <v>0</v>
      </c>
      <c r="Z762" s="137">
        <f t="shared" si="352"/>
        <v>0</v>
      </c>
      <c r="AA762" s="137">
        <f t="shared" si="352"/>
        <v>0</v>
      </c>
      <c r="AB762" s="137">
        <f t="shared" si="352"/>
        <v>0</v>
      </c>
      <c r="AC762" s="137">
        <f t="shared" si="352"/>
        <v>0</v>
      </c>
      <c r="AD762" s="137">
        <f t="shared" si="352"/>
        <v>0</v>
      </c>
      <c r="AE762" s="145">
        <f t="shared" si="352"/>
        <v>0</v>
      </c>
      <c r="AF762" s="367">
        <f t="shared" si="352"/>
        <v>0</v>
      </c>
    </row>
    <row r="763" spans="1:32" s="128" customFormat="1" ht="43.5" customHeight="1" x14ac:dyDescent="0.3">
      <c r="A763" s="442"/>
      <c r="B763" s="450"/>
      <c r="C763" s="494"/>
      <c r="D763" s="464"/>
      <c r="E763" s="448"/>
      <c r="F763" s="199" t="s">
        <v>394</v>
      </c>
      <c r="G763" s="371"/>
      <c r="H763" s="142"/>
      <c r="I763" s="138"/>
      <c r="J763" s="138"/>
      <c r="K763" s="138"/>
      <c r="L763" s="138"/>
      <c r="M763" s="138"/>
      <c r="N763" s="138"/>
      <c r="O763" s="138"/>
      <c r="P763" s="138"/>
      <c r="Q763" s="138"/>
      <c r="R763" s="138"/>
      <c r="S763" s="138"/>
      <c r="T763" s="138"/>
      <c r="U763" s="138"/>
      <c r="V763" s="138"/>
      <c r="W763" s="138"/>
      <c r="X763" s="138"/>
      <c r="Y763" s="138"/>
      <c r="Z763" s="138"/>
      <c r="AA763" s="138"/>
      <c r="AB763" s="138"/>
      <c r="AC763" s="138"/>
      <c r="AD763" s="138"/>
      <c r="AE763" s="244"/>
      <c r="AF763" s="371"/>
    </row>
    <row r="764" spans="1:32" s="128" customFormat="1" ht="43.5" customHeight="1" x14ac:dyDescent="0.3">
      <c r="A764" s="441"/>
      <c r="B764" s="449"/>
      <c r="C764" s="492"/>
      <c r="D764" s="462"/>
      <c r="E764" s="446"/>
      <c r="F764" s="200" t="s">
        <v>392</v>
      </c>
      <c r="G764" s="370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39"/>
      <c r="AE764" s="146"/>
      <c r="AF764" s="383"/>
    </row>
    <row r="765" spans="1:32" s="128" customFormat="1" ht="43.5" customHeight="1" x14ac:dyDescent="0.3">
      <c r="A765" s="441"/>
      <c r="B765" s="449"/>
      <c r="C765" s="493"/>
      <c r="D765" s="463"/>
      <c r="E765" s="447"/>
      <c r="F765" s="206" t="s">
        <v>393</v>
      </c>
      <c r="G765" s="374">
        <f t="shared" ref="G765:AF765" si="353">G766-G764</f>
        <v>0</v>
      </c>
      <c r="H765" s="190">
        <f t="shared" si="353"/>
        <v>0</v>
      </c>
      <c r="I765" s="190">
        <f t="shared" si="353"/>
        <v>0</v>
      </c>
      <c r="J765" s="190">
        <f t="shared" si="353"/>
        <v>0</v>
      </c>
      <c r="K765" s="190">
        <f t="shared" si="353"/>
        <v>0</v>
      </c>
      <c r="L765" s="190">
        <f t="shared" si="353"/>
        <v>0</v>
      </c>
      <c r="M765" s="190">
        <f t="shared" si="353"/>
        <v>0</v>
      </c>
      <c r="N765" s="190">
        <f t="shared" si="353"/>
        <v>0</v>
      </c>
      <c r="O765" s="190">
        <f t="shared" si="353"/>
        <v>0</v>
      </c>
      <c r="P765" s="190">
        <f t="shared" si="353"/>
        <v>0</v>
      </c>
      <c r="Q765" s="190">
        <f t="shared" si="353"/>
        <v>0</v>
      </c>
      <c r="R765" s="190">
        <f t="shared" si="353"/>
        <v>0</v>
      </c>
      <c r="S765" s="190">
        <f t="shared" si="353"/>
        <v>0</v>
      </c>
      <c r="T765" s="190">
        <f t="shared" si="353"/>
        <v>0</v>
      </c>
      <c r="U765" s="190">
        <f t="shared" si="353"/>
        <v>0</v>
      </c>
      <c r="V765" s="190">
        <f t="shared" si="353"/>
        <v>0</v>
      </c>
      <c r="W765" s="190">
        <f t="shared" si="353"/>
        <v>0</v>
      </c>
      <c r="X765" s="190">
        <f t="shared" si="353"/>
        <v>0</v>
      </c>
      <c r="Y765" s="190">
        <f t="shared" si="353"/>
        <v>0</v>
      </c>
      <c r="Z765" s="190">
        <f t="shared" si="353"/>
        <v>0</v>
      </c>
      <c r="AA765" s="190">
        <f t="shared" si="353"/>
        <v>0</v>
      </c>
      <c r="AB765" s="190">
        <f t="shared" si="353"/>
        <v>0</v>
      </c>
      <c r="AC765" s="190">
        <f t="shared" si="353"/>
        <v>0</v>
      </c>
      <c r="AD765" s="189">
        <f t="shared" si="353"/>
        <v>0</v>
      </c>
      <c r="AE765" s="247">
        <f t="shared" si="353"/>
        <v>0</v>
      </c>
      <c r="AF765" s="374">
        <f t="shared" si="353"/>
        <v>0</v>
      </c>
    </row>
    <row r="766" spans="1:32" s="128" customFormat="1" ht="43.5" customHeight="1" x14ac:dyDescent="0.3">
      <c r="A766" s="442"/>
      <c r="B766" s="450"/>
      <c r="C766" s="494"/>
      <c r="D766" s="464"/>
      <c r="E766" s="448"/>
      <c r="F766" s="204" t="s">
        <v>394</v>
      </c>
      <c r="G766" s="373"/>
      <c r="H766" s="134"/>
      <c r="I766" s="207"/>
      <c r="J766" s="207"/>
      <c r="K766" s="207"/>
      <c r="L766" s="207"/>
      <c r="M766" s="207"/>
      <c r="N766" s="207"/>
      <c r="O766" s="207"/>
      <c r="P766" s="207"/>
      <c r="Q766" s="207"/>
      <c r="R766" s="207"/>
      <c r="S766" s="207"/>
      <c r="T766" s="207"/>
      <c r="U766" s="207"/>
      <c r="V766" s="207"/>
      <c r="W766" s="207"/>
      <c r="X766" s="207"/>
      <c r="Y766" s="207"/>
      <c r="Z766" s="207"/>
      <c r="AA766" s="207"/>
      <c r="AB766" s="207"/>
      <c r="AC766" s="207"/>
      <c r="AD766" s="207"/>
      <c r="AE766" s="248"/>
      <c r="AF766" s="373"/>
    </row>
    <row r="767" spans="1:32" s="128" customFormat="1" ht="43.5" customHeight="1" x14ac:dyDescent="0.3">
      <c r="A767" s="440"/>
      <c r="B767" s="483"/>
      <c r="C767" s="492"/>
      <c r="D767" s="456"/>
      <c r="E767" s="459"/>
      <c r="F767" s="200" t="s">
        <v>392</v>
      </c>
      <c r="G767" s="370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39"/>
      <c r="AE767" s="146"/>
      <c r="AF767" s="383"/>
    </row>
    <row r="768" spans="1:32" s="128" customFormat="1" ht="43.5" customHeight="1" x14ac:dyDescent="0.3">
      <c r="A768" s="441"/>
      <c r="B768" s="484"/>
      <c r="C768" s="493"/>
      <c r="D768" s="457"/>
      <c r="E768" s="460"/>
      <c r="F768" s="201" t="s">
        <v>393</v>
      </c>
      <c r="G768" s="367">
        <f t="shared" ref="G768:AF768" si="354">G769-G767</f>
        <v>0</v>
      </c>
      <c r="H768" s="140">
        <f t="shared" si="354"/>
        <v>0</v>
      </c>
      <c r="I768" s="140">
        <f t="shared" si="354"/>
        <v>0</v>
      </c>
      <c r="J768" s="140">
        <f t="shared" si="354"/>
        <v>0</v>
      </c>
      <c r="K768" s="140">
        <f t="shared" si="354"/>
        <v>0</v>
      </c>
      <c r="L768" s="140">
        <f t="shared" si="354"/>
        <v>0</v>
      </c>
      <c r="M768" s="140">
        <f t="shared" si="354"/>
        <v>0</v>
      </c>
      <c r="N768" s="140">
        <f t="shared" si="354"/>
        <v>0</v>
      </c>
      <c r="O768" s="140">
        <f t="shared" si="354"/>
        <v>0</v>
      </c>
      <c r="P768" s="140">
        <f t="shared" si="354"/>
        <v>0</v>
      </c>
      <c r="Q768" s="140">
        <f t="shared" si="354"/>
        <v>0</v>
      </c>
      <c r="R768" s="140">
        <f t="shared" si="354"/>
        <v>0</v>
      </c>
      <c r="S768" s="140">
        <f t="shared" si="354"/>
        <v>0</v>
      </c>
      <c r="T768" s="140">
        <f t="shared" si="354"/>
        <v>0</v>
      </c>
      <c r="U768" s="140">
        <f t="shared" si="354"/>
        <v>0</v>
      </c>
      <c r="V768" s="140">
        <f t="shared" si="354"/>
        <v>0</v>
      </c>
      <c r="W768" s="140">
        <f t="shared" si="354"/>
        <v>0</v>
      </c>
      <c r="X768" s="140">
        <f t="shared" si="354"/>
        <v>0</v>
      </c>
      <c r="Y768" s="140">
        <f t="shared" si="354"/>
        <v>0</v>
      </c>
      <c r="Z768" s="140">
        <f t="shared" si="354"/>
        <v>0</v>
      </c>
      <c r="AA768" s="140">
        <f t="shared" si="354"/>
        <v>0</v>
      </c>
      <c r="AB768" s="140">
        <f t="shared" si="354"/>
        <v>0</v>
      </c>
      <c r="AC768" s="140">
        <f t="shared" si="354"/>
        <v>0</v>
      </c>
      <c r="AD768" s="137">
        <f t="shared" si="354"/>
        <v>0</v>
      </c>
      <c r="AE768" s="145">
        <f t="shared" si="354"/>
        <v>0</v>
      </c>
      <c r="AF768" s="367">
        <f t="shared" si="354"/>
        <v>0</v>
      </c>
    </row>
    <row r="769" spans="1:32" s="128" customFormat="1" ht="43.5" customHeight="1" x14ac:dyDescent="0.3">
      <c r="A769" s="442"/>
      <c r="B769" s="485"/>
      <c r="C769" s="494"/>
      <c r="D769" s="458"/>
      <c r="E769" s="461"/>
      <c r="F769" s="204" t="s">
        <v>394</v>
      </c>
      <c r="G769" s="373"/>
      <c r="H769" s="134"/>
      <c r="I769" s="207"/>
      <c r="J769" s="207"/>
      <c r="K769" s="207"/>
      <c r="L769" s="207"/>
      <c r="M769" s="207"/>
      <c r="N769" s="207"/>
      <c r="O769" s="207"/>
      <c r="P769" s="207"/>
      <c r="Q769" s="207"/>
      <c r="R769" s="207"/>
      <c r="S769" s="207"/>
      <c r="T769" s="207"/>
      <c r="U769" s="207"/>
      <c r="V769" s="207"/>
      <c r="W769" s="207"/>
      <c r="X769" s="207"/>
      <c r="Y769" s="207"/>
      <c r="Z769" s="207"/>
      <c r="AA769" s="207"/>
      <c r="AB769" s="207"/>
      <c r="AC769" s="207"/>
      <c r="AD769" s="207"/>
      <c r="AE769" s="248"/>
      <c r="AF769" s="373"/>
    </row>
    <row r="770" spans="1:32" s="128" customFormat="1" ht="43.5" customHeight="1" x14ac:dyDescent="0.3">
      <c r="A770" s="440"/>
      <c r="B770" s="451"/>
      <c r="C770" s="443"/>
      <c r="D770" s="462"/>
      <c r="E770" s="446"/>
      <c r="F770" s="200" t="s">
        <v>392</v>
      </c>
      <c r="G770" s="370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39"/>
      <c r="AE770" s="146"/>
      <c r="AF770" s="383"/>
    </row>
    <row r="771" spans="1:32" s="128" customFormat="1" ht="43.5" customHeight="1" x14ac:dyDescent="0.3">
      <c r="A771" s="441"/>
      <c r="B771" s="449"/>
      <c r="C771" s="444"/>
      <c r="D771" s="463"/>
      <c r="E771" s="447"/>
      <c r="F771" s="201" t="s">
        <v>393</v>
      </c>
      <c r="G771" s="367">
        <f t="shared" ref="G771:AF771" si="355">G772-G770</f>
        <v>0</v>
      </c>
      <c r="H771" s="140">
        <f t="shared" si="355"/>
        <v>0</v>
      </c>
      <c r="I771" s="140">
        <f t="shared" si="355"/>
        <v>0</v>
      </c>
      <c r="J771" s="140">
        <f t="shared" si="355"/>
        <v>0</v>
      </c>
      <c r="K771" s="140">
        <f t="shared" si="355"/>
        <v>0</v>
      </c>
      <c r="L771" s="140">
        <f t="shared" si="355"/>
        <v>0</v>
      </c>
      <c r="M771" s="140">
        <f t="shared" si="355"/>
        <v>0</v>
      </c>
      <c r="N771" s="140">
        <f t="shared" si="355"/>
        <v>0</v>
      </c>
      <c r="O771" s="140">
        <f t="shared" si="355"/>
        <v>0</v>
      </c>
      <c r="P771" s="140">
        <f t="shared" si="355"/>
        <v>0</v>
      </c>
      <c r="Q771" s="140">
        <f t="shared" si="355"/>
        <v>0</v>
      </c>
      <c r="R771" s="140">
        <f t="shared" si="355"/>
        <v>0</v>
      </c>
      <c r="S771" s="140">
        <f t="shared" si="355"/>
        <v>0</v>
      </c>
      <c r="T771" s="140">
        <f t="shared" si="355"/>
        <v>0</v>
      </c>
      <c r="U771" s="140">
        <f t="shared" si="355"/>
        <v>0</v>
      </c>
      <c r="V771" s="140">
        <f t="shared" si="355"/>
        <v>0</v>
      </c>
      <c r="W771" s="140">
        <f t="shared" si="355"/>
        <v>0</v>
      </c>
      <c r="X771" s="140">
        <f t="shared" si="355"/>
        <v>0</v>
      </c>
      <c r="Y771" s="140">
        <f t="shared" si="355"/>
        <v>0</v>
      </c>
      <c r="Z771" s="140">
        <f t="shared" si="355"/>
        <v>0</v>
      </c>
      <c r="AA771" s="140">
        <f t="shared" si="355"/>
        <v>0</v>
      </c>
      <c r="AB771" s="140">
        <f t="shared" si="355"/>
        <v>0</v>
      </c>
      <c r="AC771" s="140">
        <f t="shared" si="355"/>
        <v>0</v>
      </c>
      <c r="AD771" s="137">
        <f t="shared" si="355"/>
        <v>0</v>
      </c>
      <c r="AE771" s="145">
        <f t="shared" si="355"/>
        <v>0</v>
      </c>
      <c r="AF771" s="367">
        <f t="shared" si="355"/>
        <v>0</v>
      </c>
    </row>
    <row r="772" spans="1:32" s="128" customFormat="1" ht="43.5" customHeight="1" x14ac:dyDescent="0.3">
      <c r="A772" s="442"/>
      <c r="B772" s="450"/>
      <c r="C772" s="445"/>
      <c r="D772" s="464"/>
      <c r="E772" s="448"/>
      <c r="F772" s="204" t="s">
        <v>394</v>
      </c>
      <c r="G772" s="373"/>
      <c r="H772" s="134"/>
      <c r="I772" s="207"/>
      <c r="J772" s="207"/>
      <c r="K772" s="207"/>
      <c r="L772" s="207"/>
      <c r="M772" s="207"/>
      <c r="N772" s="207"/>
      <c r="O772" s="207"/>
      <c r="P772" s="207"/>
      <c r="Q772" s="207"/>
      <c r="R772" s="207"/>
      <c r="S772" s="207"/>
      <c r="T772" s="207"/>
      <c r="U772" s="207"/>
      <c r="V772" s="207"/>
      <c r="W772" s="207"/>
      <c r="X772" s="207"/>
      <c r="Y772" s="207"/>
      <c r="Z772" s="207"/>
      <c r="AA772" s="207"/>
      <c r="AB772" s="207"/>
      <c r="AC772" s="207"/>
      <c r="AD772" s="207"/>
      <c r="AE772" s="248"/>
      <c r="AF772" s="373"/>
    </row>
    <row r="773" spans="1:32" s="128" customFormat="1" ht="43.5" customHeight="1" x14ac:dyDescent="0.3">
      <c r="A773" s="440"/>
      <c r="B773" s="483"/>
      <c r="C773" s="443"/>
      <c r="D773" s="462"/>
      <c r="E773" s="452"/>
      <c r="F773" s="200" t="s">
        <v>392</v>
      </c>
      <c r="G773" s="370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39"/>
      <c r="AE773" s="146"/>
      <c r="AF773" s="383"/>
    </row>
    <row r="774" spans="1:32" s="128" customFormat="1" ht="43.5" customHeight="1" x14ac:dyDescent="0.3">
      <c r="A774" s="441"/>
      <c r="B774" s="484"/>
      <c r="C774" s="444"/>
      <c r="D774" s="463"/>
      <c r="E774" s="453"/>
      <c r="F774" s="201" t="s">
        <v>393</v>
      </c>
      <c r="G774" s="367">
        <f t="shared" ref="G774:AF774" si="356">G775-G773</f>
        <v>0</v>
      </c>
      <c r="H774" s="140">
        <f t="shared" si="356"/>
        <v>0</v>
      </c>
      <c r="I774" s="140">
        <f t="shared" si="356"/>
        <v>0</v>
      </c>
      <c r="J774" s="140">
        <f t="shared" si="356"/>
        <v>0</v>
      </c>
      <c r="K774" s="140">
        <f t="shared" si="356"/>
        <v>0</v>
      </c>
      <c r="L774" s="140">
        <f t="shared" si="356"/>
        <v>0</v>
      </c>
      <c r="M774" s="140">
        <f t="shared" si="356"/>
        <v>0</v>
      </c>
      <c r="N774" s="140">
        <f t="shared" si="356"/>
        <v>0</v>
      </c>
      <c r="O774" s="140">
        <f t="shared" si="356"/>
        <v>0</v>
      </c>
      <c r="P774" s="140">
        <f t="shared" si="356"/>
        <v>0</v>
      </c>
      <c r="Q774" s="140">
        <f t="shared" si="356"/>
        <v>0</v>
      </c>
      <c r="R774" s="140">
        <f t="shared" si="356"/>
        <v>0</v>
      </c>
      <c r="S774" s="140">
        <f t="shared" si="356"/>
        <v>0</v>
      </c>
      <c r="T774" s="140">
        <f t="shared" si="356"/>
        <v>0</v>
      </c>
      <c r="U774" s="140">
        <f t="shared" si="356"/>
        <v>0</v>
      </c>
      <c r="V774" s="140">
        <f t="shared" si="356"/>
        <v>0</v>
      </c>
      <c r="W774" s="140">
        <f t="shared" si="356"/>
        <v>0</v>
      </c>
      <c r="X774" s="140">
        <f t="shared" si="356"/>
        <v>0</v>
      </c>
      <c r="Y774" s="140">
        <f t="shared" si="356"/>
        <v>0</v>
      </c>
      <c r="Z774" s="140">
        <f t="shared" si="356"/>
        <v>0</v>
      </c>
      <c r="AA774" s="140">
        <f t="shared" si="356"/>
        <v>0</v>
      </c>
      <c r="AB774" s="140">
        <f t="shared" si="356"/>
        <v>0</v>
      </c>
      <c r="AC774" s="140">
        <f t="shared" si="356"/>
        <v>0</v>
      </c>
      <c r="AD774" s="137">
        <f t="shared" si="356"/>
        <v>0</v>
      </c>
      <c r="AE774" s="145">
        <f t="shared" si="356"/>
        <v>0</v>
      </c>
      <c r="AF774" s="367">
        <f t="shared" si="356"/>
        <v>0</v>
      </c>
    </row>
    <row r="775" spans="1:32" s="128" customFormat="1" ht="43.5" customHeight="1" x14ac:dyDescent="0.3">
      <c r="A775" s="442"/>
      <c r="B775" s="485"/>
      <c r="C775" s="445"/>
      <c r="D775" s="464"/>
      <c r="E775" s="454"/>
      <c r="F775" s="204" t="s">
        <v>394</v>
      </c>
      <c r="G775" s="373"/>
      <c r="H775" s="134"/>
      <c r="I775" s="207"/>
      <c r="J775" s="207"/>
      <c r="K775" s="207"/>
      <c r="L775" s="207"/>
      <c r="M775" s="207"/>
      <c r="N775" s="207"/>
      <c r="O775" s="207"/>
      <c r="P775" s="207"/>
      <c r="Q775" s="207"/>
      <c r="R775" s="207"/>
      <c r="S775" s="207"/>
      <c r="T775" s="207"/>
      <c r="U775" s="207"/>
      <c r="V775" s="207"/>
      <c r="W775" s="207"/>
      <c r="X775" s="207"/>
      <c r="Y775" s="207"/>
      <c r="Z775" s="207"/>
      <c r="AA775" s="207"/>
      <c r="AB775" s="207"/>
      <c r="AC775" s="207"/>
      <c r="AD775" s="207"/>
      <c r="AE775" s="248"/>
      <c r="AF775" s="373"/>
    </row>
    <row r="776" spans="1:32" s="128" customFormat="1" ht="47.25" customHeight="1" x14ac:dyDescent="0.3">
      <c r="A776" s="440"/>
      <c r="B776" s="451"/>
      <c r="C776" s="443"/>
      <c r="D776" s="462"/>
      <c r="E776" s="446"/>
      <c r="F776" s="200" t="s">
        <v>392</v>
      </c>
      <c r="G776" s="370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39"/>
      <c r="AE776" s="146"/>
      <c r="AF776" s="383"/>
    </row>
    <row r="777" spans="1:32" s="128" customFormat="1" ht="47.25" customHeight="1" x14ac:dyDescent="0.3">
      <c r="A777" s="441"/>
      <c r="B777" s="449"/>
      <c r="C777" s="444"/>
      <c r="D777" s="463"/>
      <c r="E777" s="447"/>
      <c r="F777" s="201" t="s">
        <v>393</v>
      </c>
      <c r="G777" s="367">
        <f t="shared" ref="G777:AF777" si="357">G778-G776</f>
        <v>0</v>
      </c>
      <c r="H777" s="140">
        <f t="shared" si="357"/>
        <v>0</v>
      </c>
      <c r="I777" s="140">
        <f t="shared" si="357"/>
        <v>0</v>
      </c>
      <c r="J777" s="140">
        <f t="shared" si="357"/>
        <v>0</v>
      </c>
      <c r="K777" s="140">
        <f t="shared" si="357"/>
        <v>0</v>
      </c>
      <c r="L777" s="140">
        <f t="shared" si="357"/>
        <v>0</v>
      </c>
      <c r="M777" s="140">
        <f t="shared" si="357"/>
        <v>0</v>
      </c>
      <c r="N777" s="140">
        <f t="shared" si="357"/>
        <v>0</v>
      </c>
      <c r="O777" s="140">
        <f t="shared" si="357"/>
        <v>0</v>
      </c>
      <c r="P777" s="140">
        <f t="shared" si="357"/>
        <v>0</v>
      </c>
      <c r="Q777" s="140">
        <f t="shared" si="357"/>
        <v>0</v>
      </c>
      <c r="R777" s="140">
        <f t="shared" si="357"/>
        <v>0</v>
      </c>
      <c r="S777" s="140">
        <f t="shared" si="357"/>
        <v>0</v>
      </c>
      <c r="T777" s="140">
        <f t="shared" si="357"/>
        <v>0</v>
      </c>
      <c r="U777" s="140">
        <f t="shared" si="357"/>
        <v>0</v>
      </c>
      <c r="V777" s="140">
        <f t="shared" si="357"/>
        <v>0</v>
      </c>
      <c r="W777" s="140">
        <f t="shared" si="357"/>
        <v>0</v>
      </c>
      <c r="X777" s="140">
        <f t="shared" si="357"/>
        <v>0</v>
      </c>
      <c r="Y777" s="140">
        <f t="shared" si="357"/>
        <v>0</v>
      </c>
      <c r="Z777" s="140">
        <f t="shared" si="357"/>
        <v>0</v>
      </c>
      <c r="AA777" s="140">
        <f t="shared" si="357"/>
        <v>0</v>
      </c>
      <c r="AB777" s="140">
        <f t="shared" si="357"/>
        <v>0</v>
      </c>
      <c r="AC777" s="140">
        <f t="shared" si="357"/>
        <v>0</v>
      </c>
      <c r="AD777" s="137">
        <f t="shared" si="357"/>
        <v>0</v>
      </c>
      <c r="AE777" s="145">
        <f t="shared" si="357"/>
        <v>0</v>
      </c>
      <c r="AF777" s="367">
        <f t="shared" si="357"/>
        <v>0</v>
      </c>
    </row>
    <row r="778" spans="1:32" s="128" customFormat="1" ht="47.25" customHeight="1" thickBot="1" x14ac:dyDescent="0.35">
      <c r="A778" s="466"/>
      <c r="B778" s="467"/>
      <c r="C778" s="468"/>
      <c r="D778" s="567"/>
      <c r="E778" s="562"/>
      <c r="F778" s="229" t="s">
        <v>394</v>
      </c>
      <c r="G778" s="376"/>
      <c r="H778" s="312"/>
      <c r="I778" s="208"/>
      <c r="J778" s="208"/>
      <c r="K778" s="208"/>
      <c r="L778" s="208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  <c r="Y778" s="208"/>
      <c r="Z778" s="208"/>
      <c r="AA778" s="208"/>
      <c r="AB778" s="208"/>
      <c r="AC778" s="208"/>
      <c r="AD778" s="208"/>
      <c r="AE778" s="251"/>
      <c r="AF778" s="376"/>
    </row>
    <row r="779" spans="1:32" s="128" customFormat="1" ht="51.75" hidden="1" customHeight="1" x14ac:dyDescent="0.3">
      <c r="A779" s="441"/>
      <c r="B779" s="563"/>
      <c r="C779" s="444"/>
      <c r="D779" s="463"/>
      <c r="E779" s="447"/>
      <c r="F779" s="205" t="s">
        <v>392</v>
      </c>
      <c r="G779" s="241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  <c r="AA779" s="192"/>
      <c r="AB779" s="192"/>
      <c r="AC779" s="192"/>
      <c r="AD779" s="191"/>
      <c r="AE779" s="249"/>
      <c r="AF779" s="257"/>
    </row>
    <row r="780" spans="1:32" s="128" customFormat="1" ht="51.75" hidden="1" customHeight="1" x14ac:dyDescent="0.3">
      <c r="A780" s="441"/>
      <c r="B780" s="484"/>
      <c r="C780" s="444"/>
      <c r="D780" s="463"/>
      <c r="E780" s="447"/>
      <c r="F780" s="201" t="s">
        <v>393</v>
      </c>
      <c r="G780" s="137">
        <f t="shared" ref="G780:AF780" si="358">G781-G779</f>
        <v>0</v>
      </c>
      <c r="H780" s="140">
        <f t="shared" si="358"/>
        <v>0</v>
      </c>
      <c r="I780" s="140">
        <f t="shared" si="358"/>
        <v>0</v>
      </c>
      <c r="J780" s="140">
        <f t="shared" si="358"/>
        <v>0</v>
      </c>
      <c r="K780" s="140">
        <f t="shared" si="358"/>
        <v>0</v>
      </c>
      <c r="L780" s="140">
        <f t="shared" si="358"/>
        <v>0</v>
      </c>
      <c r="M780" s="140">
        <f t="shared" si="358"/>
        <v>0</v>
      </c>
      <c r="N780" s="140">
        <f t="shared" si="358"/>
        <v>0</v>
      </c>
      <c r="O780" s="140">
        <f t="shared" si="358"/>
        <v>0</v>
      </c>
      <c r="P780" s="140">
        <f t="shared" si="358"/>
        <v>0</v>
      </c>
      <c r="Q780" s="140">
        <f t="shared" si="358"/>
        <v>0</v>
      </c>
      <c r="R780" s="140">
        <f t="shared" si="358"/>
        <v>0</v>
      </c>
      <c r="S780" s="140">
        <f t="shared" si="358"/>
        <v>0</v>
      </c>
      <c r="T780" s="140">
        <f t="shared" si="358"/>
        <v>0</v>
      </c>
      <c r="U780" s="140">
        <f t="shared" si="358"/>
        <v>0</v>
      </c>
      <c r="V780" s="140">
        <f t="shared" si="358"/>
        <v>0</v>
      </c>
      <c r="W780" s="140">
        <f t="shared" si="358"/>
        <v>0</v>
      </c>
      <c r="X780" s="140">
        <f t="shared" si="358"/>
        <v>0</v>
      </c>
      <c r="Y780" s="140">
        <f t="shared" si="358"/>
        <v>0</v>
      </c>
      <c r="Z780" s="140">
        <f t="shared" si="358"/>
        <v>0</v>
      </c>
      <c r="AA780" s="140">
        <f t="shared" si="358"/>
        <v>0</v>
      </c>
      <c r="AB780" s="140">
        <f t="shared" si="358"/>
        <v>0</v>
      </c>
      <c r="AC780" s="140">
        <f t="shared" si="358"/>
        <v>0</v>
      </c>
      <c r="AD780" s="137">
        <f t="shared" si="358"/>
        <v>0</v>
      </c>
      <c r="AE780" s="145">
        <f t="shared" si="358"/>
        <v>0</v>
      </c>
      <c r="AF780" s="252">
        <f t="shared" si="358"/>
        <v>0</v>
      </c>
    </row>
    <row r="781" spans="1:32" s="128" customFormat="1" ht="51.75" hidden="1" customHeight="1" x14ac:dyDescent="0.3">
      <c r="A781" s="442"/>
      <c r="B781" s="485"/>
      <c r="C781" s="445"/>
      <c r="D781" s="464"/>
      <c r="E781" s="448"/>
      <c r="F781" s="204" t="s">
        <v>394</v>
      </c>
      <c r="G781" s="207"/>
      <c r="H781" s="207"/>
      <c r="I781" s="207"/>
      <c r="J781" s="207"/>
      <c r="K781" s="207"/>
      <c r="L781" s="207"/>
      <c r="M781" s="207"/>
      <c r="N781" s="207"/>
      <c r="O781" s="207"/>
      <c r="P781" s="207"/>
      <c r="Q781" s="207"/>
      <c r="R781" s="207"/>
      <c r="S781" s="207"/>
      <c r="T781" s="207"/>
      <c r="U781" s="207"/>
      <c r="V781" s="207"/>
      <c r="W781" s="207"/>
      <c r="X781" s="207"/>
      <c r="Y781" s="207"/>
      <c r="Z781" s="207"/>
      <c r="AA781" s="207"/>
      <c r="AB781" s="207"/>
      <c r="AC781" s="207"/>
      <c r="AD781" s="207"/>
      <c r="AE781" s="248"/>
      <c r="AF781" s="256"/>
    </row>
    <row r="782" spans="1:32" s="128" customFormat="1" ht="43.5" hidden="1" customHeight="1" x14ac:dyDescent="0.3">
      <c r="A782" s="441"/>
      <c r="B782" s="449"/>
      <c r="C782" s="444"/>
      <c r="D782" s="456"/>
      <c r="E782" s="459"/>
      <c r="F782" s="205" t="s">
        <v>392</v>
      </c>
      <c r="G782" s="24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  <c r="AA782" s="191"/>
      <c r="AB782" s="191"/>
      <c r="AC782" s="191"/>
      <c r="AD782" s="191"/>
      <c r="AE782" s="249"/>
      <c r="AF782" s="257"/>
    </row>
    <row r="783" spans="1:32" s="128" customFormat="1" ht="43.5" hidden="1" customHeight="1" x14ac:dyDescent="0.3">
      <c r="A783" s="441"/>
      <c r="B783" s="449"/>
      <c r="C783" s="444"/>
      <c r="D783" s="457"/>
      <c r="E783" s="460"/>
      <c r="F783" s="201" t="s">
        <v>393</v>
      </c>
      <c r="G783" s="137">
        <f>G784-G782</f>
        <v>0</v>
      </c>
      <c r="H783" s="137">
        <f t="shared" ref="H783:AF783" si="359">H784-H782</f>
        <v>0</v>
      </c>
      <c r="I783" s="137">
        <f t="shared" si="359"/>
        <v>0</v>
      </c>
      <c r="J783" s="137">
        <f t="shared" si="359"/>
        <v>0</v>
      </c>
      <c r="K783" s="137">
        <f t="shared" si="359"/>
        <v>0</v>
      </c>
      <c r="L783" s="137">
        <f t="shared" si="359"/>
        <v>0</v>
      </c>
      <c r="M783" s="137">
        <f t="shared" si="359"/>
        <v>0</v>
      </c>
      <c r="N783" s="137">
        <f t="shared" si="359"/>
        <v>0</v>
      </c>
      <c r="O783" s="137">
        <f t="shared" si="359"/>
        <v>0</v>
      </c>
      <c r="P783" s="137">
        <f t="shared" si="359"/>
        <v>0</v>
      </c>
      <c r="Q783" s="137">
        <f t="shared" si="359"/>
        <v>0</v>
      </c>
      <c r="R783" s="137">
        <f t="shared" si="359"/>
        <v>0</v>
      </c>
      <c r="S783" s="137">
        <f t="shared" si="359"/>
        <v>0</v>
      </c>
      <c r="T783" s="137">
        <f t="shared" si="359"/>
        <v>0</v>
      </c>
      <c r="U783" s="137">
        <f t="shared" si="359"/>
        <v>0</v>
      </c>
      <c r="V783" s="137">
        <f t="shared" si="359"/>
        <v>0</v>
      </c>
      <c r="W783" s="137">
        <f t="shared" si="359"/>
        <v>0</v>
      </c>
      <c r="X783" s="137">
        <f t="shared" si="359"/>
        <v>0</v>
      </c>
      <c r="Y783" s="137">
        <f t="shared" si="359"/>
        <v>0</v>
      </c>
      <c r="Z783" s="137">
        <f t="shared" si="359"/>
        <v>0</v>
      </c>
      <c r="AA783" s="137">
        <f t="shared" si="359"/>
        <v>0</v>
      </c>
      <c r="AB783" s="137">
        <f t="shared" si="359"/>
        <v>0</v>
      </c>
      <c r="AC783" s="137">
        <f t="shared" si="359"/>
        <v>0</v>
      </c>
      <c r="AD783" s="137">
        <f t="shared" si="359"/>
        <v>0</v>
      </c>
      <c r="AE783" s="145">
        <f t="shared" si="359"/>
        <v>0</v>
      </c>
      <c r="AF783" s="252">
        <f t="shared" si="359"/>
        <v>0</v>
      </c>
    </row>
    <row r="784" spans="1:32" s="128" customFormat="1" ht="43.5" hidden="1" customHeight="1" x14ac:dyDescent="0.3">
      <c r="A784" s="442"/>
      <c r="B784" s="450"/>
      <c r="C784" s="445"/>
      <c r="D784" s="458"/>
      <c r="E784" s="461"/>
      <c r="F784" s="199" t="s">
        <v>394</v>
      </c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  <c r="Q784" s="138"/>
      <c r="R784" s="138"/>
      <c r="S784" s="138"/>
      <c r="T784" s="138"/>
      <c r="U784" s="138"/>
      <c r="V784" s="138"/>
      <c r="W784" s="138"/>
      <c r="X784" s="138"/>
      <c r="Y784" s="138"/>
      <c r="Z784" s="138"/>
      <c r="AA784" s="138"/>
      <c r="AB784" s="138"/>
      <c r="AC784" s="138"/>
      <c r="AD784" s="138"/>
      <c r="AE784" s="244"/>
      <c r="AF784" s="254"/>
    </row>
    <row r="785" spans="1:32" s="128" customFormat="1" ht="43.5" hidden="1" customHeight="1" x14ac:dyDescent="0.3">
      <c r="A785" s="441"/>
      <c r="B785" s="449"/>
      <c r="C785" s="443"/>
      <c r="D785" s="456"/>
      <c r="E785" s="459"/>
      <c r="F785" s="200" t="s">
        <v>392</v>
      </c>
      <c r="G785" s="216">
        <v>0</v>
      </c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39"/>
      <c r="AE785" s="146"/>
      <c r="AF785" s="253"/>
    </row>
    <row r="786" spans="1:32" s="128" customFormat="1" ht="43.5" hidden="1" customHeight="1" x14ac:dyDescent="0.3">
      <c r="A786" s="441"/>
      <c r="B786" s="449"/>
      <c r="C786" s="444"/>
      <c r="D786" s="457"/>
      <c r="E786" s="460"/>
      <c r="F786" s="206" t="s">
        <v>393</v>
      </c>
      <c r="G786" s="189">
        <f t="shared" ref="G786:AF786" si="360">G787-G785</f>
        <v>0</v>
      </c>
      <c r="H786" s="190">
        <f t="shared" si="360"/>
        <v>0</v>
      </c>
      <c r="I786" s="190">
        <f t="shared" si="360"/>
        <v>0</v>
      </c>
      <c r="J786" s="190">
        <f t="shared" si="360"/>
        <v>0</v>
      </c>
      <c r="K786" s="190">
        <f t="shared" si="360"/>
        <v>0</v>
      </c>
      <c r="L786" s="190">
        <f t="shared" si="360"/>
        <v>0</v>
      </c>
      <c r="M786" s="190">
        <f t="shared" si="360"/>
        <v>0</v>
      </c>
      <c r="N786" s="190">
        <f t="shared" si="360"/>
        <v>0</v>
      </c>
      <c r="O786" s="190">
        <f t="shared" si="360"/>
        <v>0</v>
      </c>
      <c r="P786" s="190">
        <f t="shared" si="360"/>
        <v>0</v>
      </c>
      <c r="Q786" s="190">
        <f t="shared" si="360"/>
        <v>0</v>
      </c>
      <c r="R786" s="190">
        <f t="shared" si="360"/>
        <v>0</v>
      </c>
      <c r="S786" s="190">
        <f t="shared" si="360"/>
        <v>0</v>
      </c>
      <c r="T786" s="190">
        <f t="shared" si="360"/>
        <v>0</v>
      </c>
      <c r="U786" s="190">
        <f t="shared" si="360"/>
        <v>0</v>
      </c>
      <c r="V786" s="190">
        <f t="shared" si="360"/>
        <v>0</v>
      </c>
      <c r="W786" s="190">
        <f t="shared" si="360"/>
        <v>0</v>
      </c>
      <c r="X786" s="190">
        <f t="shared" si="360"/>
        <v>0</v>
      </c>
      <c r="Y786" s="190">
        <f t="shared" si="360"/>
        <v>0</v>
      </c>
      <c r="Z786" s="190">
        <f t="shared" si="360"/>
        <v>0</v>
      </c>
      <c r="AA786" s="190">
        <f t="shared" si="360"/>
        <v>0</v>
      </c>
      <c r="AB786" s="190">
        <f t="shared" si="360"/>
        <v>0</v>
      </c>
      <c r="AC786" s="190">
        <f t="shared" si="360"/>
        <v>0</v>
      </c>
      <c r="AD786" s="189">
        <f t="shared" si="360"/>
        <v>0</v>
      </c>
      <c r="AE786" s="247">
        <f t="shared" si="360"/>
        <v>0</v>
      </c>
      <c r="AF786" s="255">
        <f t="shared" si="360"/>
        <v>0</v>
      </c>
    </row>
    <row r="787" spans="1:32" s="128" customFormat="1" ht="43.5" hidden="1" customHeight="1" x14ac:dyDescent="0.3">
      <c r="A787" s="442"/>
      <c r="B787" s="450"/>
      <c r="C787" s="445"/>
      <c r="D787" s="458"/>
      <c r="E787" s="461"/>
      <c r="F787" s="204" t="s">
        <v>394</v>
      </c>
      <c r="G787" s="207"/>
      <c r="H787" s="207"/>
      <c r="I787" s="207"/>
      <c r="J787" s="207"/>
      <c r="K787" s="207"/>
      <c r="L787" s="207"/>
      <c r="M787" s="207"/>
      <c r="N787" s="207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  <c r="AA787" s="134"/>
      <c r="AB787" s="134"/>
      <c r="AC787" s="134"/>
      <c r="AD787" s="207"/>
      <c r="AE787" s="248"/>
      <c r="AF787" s="256"/>
    </row>
    <row r="788" spans="1:32" s="128" customFormat="1" ht="43.5" hidden="1" customHeight="1" x14ac:dyDescent="0.3">
      <c r="A788" s="440"/>
      <c r="B788" s="451"/>
      <c r="C788" s="443"/>
      <c r="D788" s="462"/>
      <c r="E788" s="446"/>
      <c r="F788" s="200" t="s">
        <v>392</v>
      </c>
      <c r="G788" s="216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39"/>
      <c r="AE788" s="146"/>
      <c r="AF788" s="253"/>
    </row>
    <row r="789" spans="1:32" s="128" customFormat="1" ht="43.5" hidden="1" customHeight="1" x14ac:dyDescent="0.3">
      <c r="A789" s="441"/>
      <c r="B789" s="449"/>
      <c r="C789" s="444"/>
      <c r="D789" s="463"/>
      <c r="E789" s="447"/>
      <c r="F789" s="201" t="s">
        <v>393</v>
      </c>
      <c r="G789" s="137">
        <f t="shared" ref="G789:AF789" si="361">G790-G788</f>
        <v>0</v>
      </c>
      <c r="H789" s="140">
        <f t="shared" si="361"/>
        <v>0</v>
      </c>
      <c r="I789" s="140">
        <f t="shared" si="361"/>
        <v>0</v>
      </c>
      <c r="J789" s="140">
        <f t="shared" si="361"/>
        <v>0</v>
      </c>
      <c r="K789" s="140">
        <f t="shared" si="361"/>
        <v>0</v>
      </c>
      <c r="L789" s="140">
        <f t="shared" si="361"/>
        <v>0</v>
      </c>
      <c r="M789" s="140">
        <f t="shared" si="361"/>
        <v>0</v>
      </c>
      <c r="N789" s="140">
        <f t="shared" si="361"/>
        <v>0</v>
      </c>
      <c r="O789" s="140">
        <f t="shared" si="361"/>
        <v>0</v>
      </c>
      <c r="P789" s="140">
        <f t="shared" si="361"/>
        <v>0</v>
      </c>
      <c r="Q789" s="140">
        <f t="shared" si="361"/>
        <v>0</v>
      </c>
      <c r="R789" s="140">
        <f t="shared" si="361"/>
        <v>0</v>
      </c>
      <c r="S789" s="140">
        <f t="shared" si="361"/>
        <v>0</v>
      </c>
      <c r="T789" s="140">
        <f t="shared" si="361"/>
        <v>0</v>
      </c>
      <c r="U789" s="140">
        <f t="shared" si="361"/>
        <v>0</v>
      </c>
      <c r="V789" s="140">
        <f t="shared" si="361"/>
        <v>0</v>
      </c>
      <c r="W789" s="140">
        <f t="shared" si="361"/>
        <v>0</v>
      </c>
      <c r="X789" s="140">
        <f t="shared" si="361"/>
        <v>0</v>
      </c>
      <c r="Y789" s="140">
        <f t="shared" si="361"/>
        <v>0</v>
      </c>
      <c r="Z789" s="140">
        <f t="shared" si="361"/>
        <v>0</v>
      </c>
      <c r="AA789" s="140">
        <f t="shared" si="361"/>
        <v>0</v>
      </c>
      <c r="AB789" s="140">
        <f t="shared" si="361"/>
        <v>0</v>
      </c>
      <c r="AC789" s="140">
        <f t="shared" si="361"/>
        <v>0</v>
      </c>
      <c r="AD789" s="137">
        <f t="shared" si="361"/>
        <v>0</v>
      </c>
      <c r="AE789" s="145">
        <f t="shared" si="361"/>
        <v>0</v>
      </c>
      <c r="AF789" s="252">
        <f t="shared" si="361"/>
        <v>0</v>
      </c>
    </row>
    <row r="790" spans="1:32" s="128" customFormat="1" ht="43.5" hidden="1" customHeight="1" x14ac:dyDescent="0.3">
      <c r="A790" s="442"/>
      <c r="B790" s="450"/>
      <c r="C790" s="445"/>
      <c r="D790" s="464"/>
      <c r="E790" s="448"/>
      <c r="F790" s="204" t="s">
        <v>394</v>
      </c>
      <c r="G790" s="207"/>
      <c r="H790" s="207"/>
      <c r="I790" s="207"/>
      <c r="J790" s="207"/>
      <c r="K790" s="207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  <c r="AA790" s="134"/>
      <c r="AB790" s="134"/>
      <c r="AC790" s="134"/>
      <c r="AD790" s="207"/>
      <c r="AE790" s="248"/>
      <c r="AF790" s="256"/>
    </row>
    <row r="791" spans="1:32" s="128" customFormat="1" ht="43.5" hidden="1" customHeight="1" x14ac:dyDescent="0.3">
      <c r="A791" s="440"/>
      <c r="B791" s="451"/>
      <c r="C791" s="443"/>
      <c r="D791" s="462"/>
      <c r="E791" s="452"/>
      <c r="F791" s="200" t="s">
        <v>392</v>
      </c>
      <c r="G791" s="216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39"/>
      <c r="AE791" s="146"/>
      <c r="AF791" s="253"/>
    </row>
    <row r="792" spans="1:32" s="128" customFormat="1" ht="43.5" hidden="1" customHeight="1" x14ac:dyDescent="0.3">
      <c r="A792" s="441"/>
      <c r="B792" s="449"/>
      <c r="C792" s="444"/>
      <c r="D792" s="463"/>
      <c r="E792" s="453"/>
      <c r="F792" s="201" t="s">
        <v>393</v>
      </c>
      <c r="G792" s="137">
        <f t="shared" ref="G792:AF792" si="362">G793-G791</f>
        <v>0</v>
      </c>
      <c r="H792" s="140">
        <f t="shared" si="362"/>
        <v>0</v>
      </c>
      <c r="I792" s="140">
        <f t="shared" si="362"/>
        <v>0</v>
      </c>
      <c r="J792" s="140">
        <f t="shared" si="362"/>
        <v>0</v>
      </c>
      <c r="K792" s="140">
        <f t="shared" si="362"/>
        <v>0</v>
      </c>
      <c r="L792" s="140">
        <f t="shared" si="362"/>
        <v>0</v>
      </c>
      <c r="M792" s="140">
        <f t="shared" si="362"/>
        <v>0</v>
      </c>
      <c r="N792" s="140">
        <f t="shared" si="362"/>
        <v>0</v>
      </c>
      <c r="O792" s="140">
        <f t="shared" si="362"/>
        <v>0</v>
      </c>
      <c r="P792" s="140">
        <f t="shared" si="362"/>
        <v>0</v>
      </c>
      <c r="Q792" s="140">
        <f t="shared" si="362"/>
        <v>0</v>
      </c>
      <c r="R792" s="140">
        <f t="shared" si="362"/>
        <v>0</v>
      </c>
      <c r="S792" s="140">
        <f t="shared" si="362"/>
        <v>0</v>
      </c>
      <c r="T792" s="140">
        <f t="shared" si="362"/>
        <v>0</v>
      </c>
      <c r="U792" s="140">
        <f t="shared" si="362"/>
        <v>0</v>
      </c>
      <c r="V792" s="140">
        <f t="shared" si="362"/>
        <v>0</v>
      </c>
      <c r="W792" s="140">
        <f t="shared" si="362"/>
        <v>0</v>
      </c>
      <c r="X792" s="140">
        <f t="shared" si="362"/>
        <v>0</v>
      </c>
      <c r="Y792" s="140">
        <f t="shared" si="362"/>
        <v>0</v>
      </c>
      <c r="Z792" s="140">
        <f t="shared" si="362"/>
        <v>0</v>
      </c>
      <c r="AA792" s="140">
        <f t="shared" si="362"/>
        <v>0</v>
      </c>
      <c r="AB792" s="140">
        <f t="shared" si="362"/>
        <v>0</v>
      </c>
      <c r="AC792" s="140">
        <f t="shared" si="362"/>
        <v>0</v>
      </c>
      <c r="AD792" s="137">
        <f t="shared" si="362"/>
        <v>0</v>
      </c>
      <c r="AE792" s="145">
        <f t="shared" si="362"/>
        <v>0</v>
      </c>
      <c r="AF792" s="252">
        <f t="shared" si="362"/>
        <v>0</v>
      </c>
    </row>
    <row r="793" spans="1:32" s="128" customFormat="1" ht="43.5" hidden="1" customHeight="1" x14ac:dyDescent="0.3">
      <c r="A793" s="442"/>
      <c r="B793" s="450"/>
      <c r="C793" s="445"/>
      <c r="D793" s="464"/>
      <c r="E793" s="454"/>
      <c r="F793" s="204" t="s">
        <v>394</v>
      </c>
      <c r="G793" s="207"/>
      <c r="H793" s="207"/>
      <c r="I793" s="207"/>
      <c r="J793" s="207"/>
      <c r="K793" s="207"/>
      <c r="L793" s="207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  <c r="AA793" s="134"/>
      <c r="AB793" s="134"/>
      <c r="AC793" s="134"/>
      <c r="AD793" s="207"/>
      <c r="AE793" s="248"/>
      <c r="AF793" s="256"/>
    </row>
    <row r="794" spans="1:32" s="128" customFormat="1" ht="43.5" hidden="1" customHeight="1" x14ac:dyDescent="0.3">
      <c r="A794" s="440"/>
      <c r="B794" s="451"/>
      <c r="C794" s="443"/>
      <c r="D794" s="462"/>
      <c r="E794" s="446"/>
      <c r="F794" s="200" t="s">
        <v>392</v>
      </c>
      <c r="G794" s="216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39"/>
      <c r="AE794" s="146"/>
      <c r="AF794" s="253"/>
    </row>
    <row r="795" spans="1:32" s="128" customFormat="1" ht="43.5" hidden="1" customHeight="1" x14ac:dyDescent="0.3">
      <c r="A795" s="441"/>
      <c r="B795" s="449"/>
      <c r="C795" s="444"/>
      <c r="D795" s="463"/>
      <c r="E795" s="447"/>
      <c r="F795" s="201" t="s">
        <v>393</v>
      </c>
      <c r="G795" s="137">
        <f t="shared" ref="G795:AF795" si="363">G796-G794</f>
        <v>0</v>
      </c>
      <c r="H795" s="140">
        <f t="shared" si="363"/>
        <v>0</v>
      </c>
      <c r="I795" s="140">
        <f t="shared" si="363"/>
        <v>0</v>
      </c>
      <c r="J795" s="140">
        <f t="shared" si="363"/>
        <v>0</v>
      </c>
      <c r="K795" s="140">
        <f t="shared" si="363"/>
        <v>0</v>
      </c>
      <c r="L795" s="140">
        <f t="shared" si="363"/>
        <v>0</v>
      </c>
      <c r="M795" s="140">
        <f t="shared" si="363"/>
        <v>0</v>
      </c>
      <c r="N795" s="140">
        <f t="shared" si="363"/>
        <v>0</v>
      </c>
      <c r="O795" s="140">
        <f t="shared" si="363"/>
        <v>0</v>
      </c>
      <c r="P795" s="140">
        <f t="shared" si="363"/>
        <v>0</v>
      </c>
      <c r="Q795" s="140">
        <f t="shared" si="363"/>
        <v>0</v>
      </c>
      <c r="R795" s="140">
        <f t="shared" si="363"/>
        <v>0</v>
      </c>
      <c r="S795" s="140">
        <f t="shared" si="363"/>
        <v>0</v>
      </c>
      <c r="T795" s="140">
        <f t="shared" si="363"/>
        <v>0</v>
      </c>
      <c r="U795" s="140">
        <f t="shared" si="363"/>
        <v>0</v>
      </c>
      <c r="V795" s="140">
        <f t="shared" si="363"/>
        <v>0</v>
      </c>
      <c r="W795" s="140">
        <f t="shared" si="363"/>
        <v>0</v>
      </c>
      <c r="X795" s="140">
        <f t="shared" si="363"/>
        <v>0</v>
      </c>
      <c r="Y795" s="140">
        <f t="shared" si="363"/>
        <v>0</v>
      </c>
      <c r="Z795" s="140">
        <f t="shared" si="363"/>
        <v>0</v>
      </c>
      <c r="AA795" s="140">
        <f t="shared" si="363"/>
        <v>0</v>
      </c>
      <c r="AB795" s="140">
        <f t="shared" si="363"/>
        <v>0</v>
      </c>
      <c r="AC795" s="140">
        <f t="shared" si="363"/>
        <v>0</v>
      </c>
      <c r="AD795" s="137">
        <f t="shared" si="363"/>
        <v>0</v>
      </c>
      <c r="AE795" s="145">
        <f t="shared" si="363"/>
        <v>0</v>
      </c>
      <c r="AF795" s="252">
        <f t="shared" si="363"/>
        <v>0</v>
      </c>
    </row>
    <row r="796" spans="1:32" s="128" customFormat="1" ht="43.5" hidden="1" customHeight="1" x14ac:dyDescent="0.3">
      <c r="A796" s="442"/>
      <c r="B796" s="450"/>
      <c r="C796" s="445"/>
      <c r="D796" s="464"/>
      <c r="E796" s="448"/>
      <c r="F796" s="204" t="s">
        <v>394</v>
      </c>
      <c r="G796" s="207"/>
      <c r="H796" s="207"/>
      <c r="I796" s="207"/>
      <c r="J796" s="207"/>
      <c r="K796" s="207"/>
      <c r="L796" s="207"/>
      <c r="M796" s="207"/>
      <c r="N796" s="207"/>
      <c r="O796" s="207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  <c r="AA796" s="134"/>
      <c r="AB796" s="134"/>
      <c r="AC796" s="134"/>
      <c r="AD796" s="207"/>
      <c r="AE796" s="248"/>
      <c r="AF796" s="256"/>
    </row>
    <row r="797" spans="1:32" s="128" customFormat="1" ht="43.5" hidden="1" customHeight="1" x14ac:dyDescent="0.3">
      <c r="A797" s="440"/>
      <c r="B797" s="451"/>
      <c r="C797" s="443"/>
      <c r="D797" s="462"/>
      <c r="E797" s="452"/>
      <c r="F797" s="200" t="s">
        <v>392</v>
      </c>
      <c r="G797" s="216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39"/>
      <c r="AE797" s="146"/>
      <c r="AF797" s="253"/>
    </row>
    <row r="798" spans="1:32" s="128" customFormat="1" ht="43.5" hidden="1" customHeight="1" x14ac:dyDescent="0.3">
      <c r="A798" s="441"/>
      <c r="B798" s="449"/>
      <c r="C798" s="444"/>
      <c r="D798" s="463"/>
      <c r="E798" s="453"/>
      <c r="F798" s="201" t="s">
        <v>393</v>
      </c>
      <c r="G798" s="137">
        <f t="shared" ref="G798:AF798" si="364">G799-G797</f>
        <v>0</v>
      </c>
      <c r="H798" s="140">
        <f t="shared" si="364"/>
        <v>0</v>
      </c>
      <c r="I798" s="140">
        <f t="shared" si="364"/>
        <v>0</v>
      </c>
      <c r="J798" s="140">
        <f t="shared" si="364"/>
        <v>0</v>
      </c>
      <c r="K798" s="140">
        <f t="shared" si="364"/>
        <v>0</v>
      </c>
      <c r="L798" s="140">
        <f t="shared" si="364"/>
        <v>0</v>
      </c>
      <c r="M798" s="140">
        <f t="shared" si="364"/>
        <v>0</v>
      </c>
      <c r="N798" s="140">
        <f t="shared" si="364"/>
        <v>0</v>
      </c>
      <c r="O798" s="140">
        <f t="shared" si="364"/>
        <v>0</v>
      </c>
      <c r="P798" s="140">
        <f t="shared" si="364"/>
        <v>0</v>
      </c>
      <c r="Q798" s="140">
        <f t="shared" si="364"/>
        <v>0</v>
      </c>
      <c r="R798" s="140">
        <f t="shared" si="364"/>
        <v>0</v>
      </c>
      <c r="S798" s="140">
        <f t="shared" si="364"/>
        <v>0</v>
      </c>
      <c r="T798" s="140">
        <f t="shared" si="364"/>
        <v>0</v>
      </c>
      <c r="U798" s="140">
        <f t="shared" si="364"/>
        <v>0</v>
      </c>
      <c r="V798" s="140">
        <f t="shared" si="364"/>
        <v>0</v>
      </c>
      <c r="W798" s="140">
        <f t="shared" si="364"/>
        <v>0</v>
      </c>
      <c r="X798" s="140">
        <f t="shared" si="364"/>
        <v>0</v>
      </c>
      <c r="Y798" s="140">
        <f t="shared" si="364"/>
        <v>0</v>
      </c>
      <c r="Z798" s="140">
        <f t="shared" si="364"/>
        <v>0</v>
      </c>
      <c r="AA798" s="140">
        <f t="shared" si="364"/>
        <v>0</v>
      </c>
      <c r="AB798" s="140">
        <f t="shared" si="364"/>
        <v>0</v>
      </c>
      <c r="AC798" s="140">
        <f t="shared" si="364"/>
        <v>0</v>
      </c>
      <c r="AD798" s="137">
        <f t="shared" si="364"/>
        <v>0</v>
      </c>
      <c r="AE798" s="145">
        <f t="shared" si="364"/>
        <v>0</v>
      </c>
      <c r="AF798" s="252">
        <f t="shared" si="364"/>
        <v>0</v>
      </c>
    </row>
    <row r="799" spans="1:32" s="128" customFormat="1" ht="43.5" hidden="1" customHeight="1" x14ac:dyDescent="0.3">
      <c r="A799" s="442"/>
      <c r="B799" s="450"/>
      <c r="C799" s="445"/>
      <c r="D799" s="464"/>
      <c r="E799" s="454"/>
      <c r="F799" s="204" t="s">
        <v>394</v>
      </c>
      <c r="G799" s="207"/>
      <c r="H799" s="207"/>
      <c r="I799" s="207"/>
      <c r="J799" s="207"/>
      <c r="K799" s="207"/>
      <c r="L799" s="207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  <c r="AA799" s="134"/>
      <c r="AB799" s="134"/>
      <c r="AC799" s="134"/>
      <c r="AD799" s="207"/>
      <c r="AE799" s="248"/>
      <c r="AF799" s="256"/>
    </row>
    <row r="800" spans="1:32" s="128" customFormat="1" ht="43.5" hidden="1" customHeight="1" x14ac:dyDescent="0.3">
      <c r="A800" s="440"/>
      <c r="B800" s="451"/>
      <c r="C800" s="443"/>
      <c r="D800" s="462"/>
      <c r="E800" s="452"/>
      <c r="F800" s="200" t="s">
        <v>392</v>
      </c>
      <c r="G800" s="216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39"/>
      <c r="AE800" s="146"/>
      <c r="AF800" s="253"/>
    </row>
    <row r="801" spans="1:32" s="128" customFormat="1" ht="43.5" hidden="1" customHeight="1" x14ac:dyDescent="0.3">
      <c r="A801" s="441"/>
      <c r="B801" s="449"/>
      <c r="C801" s="444"/>
      <c r="D801" s="463"/>
      <c r="E801" s="453"/>
      <c r="F801" s="201" t="s">
        <v>393</v>
      </c>
      <c r="G801" s="137">
        <f t="shared" ref="G801:AF801" si="365">G802-G800</f>
        <v>0</v>
      </c>
      <c r="H801" s="140">
        <f t="shared" si="365"/>
        <v>0</v>
      </c>
      <c r="I801" s="140">
        <f t="shared" si="365"/>
        <v>0</v>
      </c>
      <c r="J801" s="140">
        <f t="shared" si="365"/>
        <v>0</v>
      </c>
      <c r="K801" s="140">
        <f t="shared" si="365"/>
        <v>0</v>
      </c>
      <c r="L801" s="140">
        <f t="shared" si="365"/>
        <v>0</v>
      </c>
      <c r="M801" s="140">
        <f t="shared" si="365"/>
        <v>0</v>
      </c>
      <c r="N801" s="140">
        <f t="shared" si="365"/>
        <v>0</v>
      </c>
      <c r="O801" s="140">
        <f t="shared" si="365"/>
        <v>0</v>
      </c>
      <c r="P801" s="140">
        <f t="shared" si="365"/>
        <v>0</v>
      </c>
      <c r="Q801" s="140">
        <f t="shared" si="365"/>
        <v>0</v>
      </c>
      <c r="R801" s="140">
        <f t="shared" si="365"/>
        <v>0</v>
      </c>
      <c r="S801" s="140">
        <f t="shared" si="365"/>
        <v>0</v>
      </c>
      <c r="T801" s="140">
        <f t="shared" si="365"/>
        <v>0</v>
      </c>
      <c r="U801" s="140">
        <f t="shared" si="365"/>
        <v>0</v>
      </c>
      <c r="V801" s="140">
        <f t="shared" si="365"/>
        <v>0</v>
      </c>
      <c r="W801" s="140">
        <f t="shared" si="365"/>
        <v>0</v>
      </c>
      <c r="X801" s="140">
        <f t="shared" si="365"/>
        <v>0</v>
      </c>
      <c r="Y801" s="140">
        <f t="shared" si="365"/>
        <v>0</v>
      </c>
      <c r="Z801" s="140">
        <f t="shared" si="365"/>
        <v>0</v>
      </c>
      <c r="AA801" s="140">
        <f t="shared" si="365"/>
        <v>0</v>
      </c>
      <c r="AB801" s="140">
        <f t="shared" si="365"/>
        <v>0</v>
      </c>
      <c r="AC801" s="140">
        <f t="shared" si="365"/>
        <v>0</v>
      </c>
      <c r="AD801" s="137">
        <f t="shared" si="365"/>
        <v>0</v>
      </c>
      <c r="AE801" s="145">
        <f t="shared" si="365"/>
        <v>0</v>
      </c>
      <c r="AF801" s="252">
        <f t="shared" si="365"/>
        <v>0</v>
      </c>
    </row>
    <row r="802" spans="1:32" s="128" customFormat="1" ht="43.5" hidden="1" customHeight="1" x14ac:dyDescent="0.3">
      <c r="A802" s="442"/>
      <c r="B802" s="450"/>
      <c r="C802" s="445"/>
      <c r="D802" s="464"/>
      <c r="E802" s="454"/>
      <c r="F802" s="204" t="s">
        <v>394</v>
      </c>
      <c r="G802" s="207"/>
      <c r="H802" s="207"/>
      <c r="I802" s="207"/>
      <c r="J802" s="207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  <c r="AA802" s="134"/>
      <c r="AB802" s="134"/>
      <c r="AC802" s="134"/>
      <c r="AD802" s="207"/>
      <c r="AE802" s="248"/>
      <c r="AF802" s="256"/>
    </row>
    <row r="803" spans="1:32" s="128" customFormat="1" ht="43.5" hidden="1" customHeight="1" x14ac:dyDescent="0.3">
      <c r="A803" s="441"/>
      <c r="B803" s="449"/>
      <c r="C803" s="443"/>
      <c r="D803" s="462"/>
      <c r="E803" s="452"/>
      <c r="F803" s="200" t="s">
        <v>392</v>
      </c>
      <c r="G803" s="216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39"/>
      <c r="AE803" s="146"/>
      <c r="AF803" s="253"/>
    </row>
    <row r="804" spans="1:32" s="128" customFormat="1" ht="43.5" hidden="1" customHeight="1" x14ac:dyDescent="0.3">
      <c r="A804" s="441"/>
      <c r="B804" s="449"/>
      <c r="C804" s="444"/>
      <c r="D804" s="463"/>
      <c r="E804" s="453"/>
      <c r="F804" s="206" t="s">
        <v>393</v>
      </c>
      <c r="G804" s="189">
        <f t="shared" ref="G804:AF804" si="366">G805-G803</f>
        <v>0</v>
      </c>
      <c r="H804" s="190">
        <f t="shared" si="366"/>
        <v>0</v>
      </c>
      <c r="I804" s="190">
        <f t="shared" si="366"/>
        <v>0</v>
      </c>
      <c r="J804" s="190">
        <f t="shared" si="366"/>
        <v>0</v>
      </c>
      <c r="K804" s="190">
        <f t="shared" si="366"/>
        <v>0</v>
      </c>
      <c r="L804" s="190">
        <f t="shared" si="366"/>
        <v>0</v>
      </c>
      <c r="M804" s="190">
        <f t="shared" si="366"/>
        <v>0</v>
      </c>
      <c r="N804" s="190">
        <f t="shared" si="366"/>
        <v>0</v>
      </c>
      <c r="O804" s="190">
        <f t="shared" si="366"/>
        <v>0</v>
      </c>
      <c r="P804" s="190">
        <f t="shared" si="366"/>
        <v>0</v>
      </c>
      <c r="Q804" s="190">
        <f t="shared" si="366"/>
        <v>0</v>
      </c>
      <c r="R804" s="190">
        <f t="shared" si="366"/>
        <v>0</v>
      </c>
      <c r="S804" s="190">
        <f t="shared" si="366"/>
        <v>0</v>
      </c>
      <c r="T804" s="190">
        <f t="shared" si="366"/>
        <v>0</v>
      </c>
      <c r="U804" s="190">
        <f t="shared" si="366"/>
        <v>0</v>
      </c>
      <c r="V804" s="190">
        <f t="shared" si="366"/>
        <v>0</v>
      </c>
      <c r="W804" s="190">
        <f t="shared" si="366"/>
        <v>0</v>
      </c>
      <c r="X804" s="190">
        <f t="shared" si="366"/>
        <v>0</v>
      </c>
      <c r="Y804" s="190">
        <f t="shared" si="366"/>
        <v>0</v>
      </c>
      <c r="Z804" s="190">
        <f t="shared" si="366"/>
        <v>0</v>
      </c>
      <c r="AA804" s="190">
        <f t="shared" si="366"/>
        <v>0</v>
      </c>
      <c r="AB804" s="190">
        <f t="shared" si="366"/>
        <v>0</v>
      </c>
      <c r="AC804" s="190">
        <f t="shared" si="366"/>
        <v>0</v>
      </c>
      <c r="AD804" s="189">
        <f t="shared" si="366"/>
        <v>0</v>
      </c>
      <c r="AE804" s="247">
        <f t="shared" si="366"/>
        <v>0</v>
      </c>
      <c r="AF804" s="255">
        <f t="shared" si="366"/>
        <v>0</v>
      </c>
    </row>
    <row r="805" spans="1:32" s="128" customFormat="1" ht="43.5" hidden="1" customHeight="1" x14ac:dyDescent="0.3">
      <c r="A805" s="442"/>
      <c r="B805" s="450"/>
      <c r="C805" s="445"/>
      <c r="D805" s="464"/>
      <c r="E805" s="454"/>
      <c r="F805" s="204" t="s">
        <v>394</v>
      </c>
      <c r="G805" s="207"/>
      <c r="H805" s="207"/>
      <c r="I805" s="207"/>
      <c r="J805" s="207"/>
      <c r="K805" s="207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  <c r="AA805" s="134"/>
      <c r="AB805" s="134"/>
      <c r="AC805" s="134"/>
      <c r="AD805" s="207"/>
      <c r="AE805" s="248"/>
      <c r="AF805" s="256"/>
    </row>
    <row r="806" spans="1:32" s="128" customFormat="1" ht="42" hidden="1" customHeight="1" x14ac:dyDescent="0.3">
      <c r="A806" s="441"/>
      <c r="B806" s="449"/>
      <c r="C806" s="443"/>
      <c r="D806" s="462"/>
      <c r="E806" s="446"/>
      <c r="F806" s="200" t="s">
        <v>392</v>
      </c>
      <c r="G806" s="216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39"/>
      <c r="AE806" s="146"/>
      <c r="AF806" s="253"/>
    </row>
    <row r="807" spans="1:32" s="128" customFormat="1" ht="42" hidden="1" customHeight="1" x14ac:dyDescent="0.3">
      <c r="A807" s="441"/>
      <c r="B807" s="449"/>
      <c r="C807" s="444"/>
      <c r="D807" s="463"/>
      <c r="E807" s="447"/>
      <c r="F807" s="206" t="s">
        <v>393</v>
      </c>
      <c r="G807" s="189">
        <f t="shared" ref="G807:AF807" si="367">G808-G806</f>
        <v>0</v>
      </c>
      <c r="H807" s="190">
        <f t="shared" si="367"/>
        <v>0</v>
      </c>
      <c r="I807" s="190">
        <f t="shared" si="367"/>
        <v>0</v>
      </c>
      <c r="J807" s="190">
        <f t="shared" si="367"/>
        <v>0</v>
      </c>
      <c r="K807" s="190">
        <f t="shared" si="367"/>
        <v>0</v>
      </c>
      <c r="L807" s="190">
        <f t="shared" si="367"/>
        <v>0</v>
      </c>
      <c r="M807" s="190">
        <f t="shared" si="367"/>
        <v>0</v>
      </c>
      <c r="N807" s="190">
        <f t="shared" si="367"/>
        <v>0</v>
      </c>
      <c r="O807" s="190">
        <f t="shared" si="367"/>
        <v>0</v>
      </c>
      <c r="P807" s="190">
        <f t="shared" si="367"/>
        <v>0</v>
      </c>
      <c r="Q807" s="190">
        <f t="shared" si="367"/>
        <v>0</v>
      </c>
      <c r="R807" s="190">
        <f t="shared" si="367"/>
        <v>0</v>
      </c>
      <c r="S807" s="190">
        <f t="shared" si="367"/>
        <v>0</v>
      </c>
      <c r="T807" s="190">
        <f t="shared" si="367"/>
        <v>0</v>
      </c>
      <c r="U807" s="190">
        <f t="shared" si="367"/>
        <v>0</v>
      </c>
      <c r="V807" s="190">
        <f t="shared" si="367"/>
        <v>0</v>
      </c>
      <c r="W807" s="190">
        <f t="shared" si="367"/>
        <v>0</v>
      </c>
      <c r="X807" s="190">
        <f t="shared" si="367"/>
        <v>0</v>
      </c>
      <c r="Y807" s="190">
        <f t="shared" si="367"/>
        <v>0</v>
      </c>
      <c r="Z807" s="190">
        <f t="shared" si="367"/>
        <v>0</v>
      </c>
      <c r="AA807" s="190">
        <f t="shared" si="367"/>
        <v>0</v>
      </c>
      <c r="AB807" s="190">
        <f t="shared" si="367"/>
        <v>0</v>
      </c>
      <c r="AC807" s="190">
        <f t="shared" si="367"/>
        <v>0</v>
      </c>
      <c r="AD807" s="189">
        <f t="shared" si="367"/>
        <v>0</v>
      </c>
      <c r="AE807" s="247">
        <f t="shared" si="367"/>
        <v>0</v>
      </c>
      <c r="AF807" s="255">
        <f t="shared" si="367"/>
        <v>0</v>
      </c>
    </row>
    <row r="808" spans="1:32" s="128" customFormat="1" ht="42" hidden="1" customHeight="1" x14ac:dyDescent="0.3">
      <c r="A808" s="442"/>
      <c r="B808" s="450"/>
      <c r="C808" s="445"/>
      <c r="D808" s="464"/>
      <c r="E808" s="448"/>
      <c r="F808" s="204" t="s">
        <v>394</v>
      </c>
      <c r="G808" s="207"/>
      <c r="H808" s="207"/>
      <c r="I808" s="207"/>
      <c r="J808" s="207"/>
      <c r="K808" s="207"/>
      <c r="L808" s="207"/>
      <c r="M808" s="207"/>
      <c r="N808" s="207"/>
      <c r="O808" s="207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  <c r="AA808" s="134"/>
      <c r="AB808" s="134"/>
      <c r="AC808" s="134"/>
      <c r="AD808" s="207"/>
      <c r="AE808" s="248"/>
      <c r="AF808" s="256"/>
    </row>
    <row r="809" spans="1:32" s="128" customFormat="1" ht="42" hidden="1" customHeight="1" x14ac:dyDescent="0.3">
      <c r="A809" s="441"/>
      <c r="B809" s="449"/>
      <c r="C809" s="443"/>
      <c r="D809" s="462"/>
      <c r="E809" s="452"/>
      <c r="F809" s="200" t="s">
        <v>392</v>
      </c>
      <c r="G809" s="216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39"/>
      <c r="AE809" s="146"/>
      <c r="AF809" s="253"/>
    </row>
    <row r="810" spans="1:32" s="128" customFormat="1" ht="42" hidden="1" customHeight="1" x14ac:dyDescent="0.3">
      <c r="A810" s="441"/>
      <c r="B810" s="449"/>
      <c r="C810" s="444"/>
      <c r="D810" s="463"/>
      <c r="E810" s="453"/>
      <c r="F810" s="206" t="s">
        <v>393</v>
      </c>
      <c r="G810" s="189">
        <f t="shared" ref="G810:AF810" si="368">G811-G809</f>
        <v>0</v>
      </c>
      <c r="H810" s="190">
        <f t="shared" si="368"/>
        <v>0</v>
      </c>
      <c r="I810" s="190">
        <f t="shared" si="368"/>
        <v>0</v>
      </c>
      <c r="J810" s="190">
        <f t="shared" si="368"/>
        <v>0</v>
      </c>
      <c r="K810" s="190">
        <f t="shared" si="368"/>
        <v>0</v>
      </c>
      <c r="L810" s="190">
        <f t="shared" si="368"/>
        <v>0</v>
      </c>
      <c r="M810" s="190">
        <f t="shared" si="368"/>
        <v>0</v>
      </c>
      <c r="N810" s="190">
        <f t="shared" si="368"/>
        <v>0</v>
      </c>
      <c r="O810" s="190">
        <f t="shared" si="368"/>
        <v>0</v>
      </c>
      <c r="P810" s="190">
        <f t="shared" si="368"/>
        <v>0</v>
      </c>
      <c r="Q810" s="190">
        <f t="shared" si="368"/>
        <v>0</v>
      </c>
      <c r="R810" s="190">
        <f t="shared" si="368"/>
        <v>0</v>
      </c>
      <c r="S810" s="190">
        <f t="shared" si="368"/>
        <v>0</v>
      </c>
      <c r="T810" s="190">
        <f t="shared" si="368"/>
        <v>0</v>
      </c>
      <c r="U810" s="190">
        <f t="shared" si="368"/>
        <v>0</v>
      </c>
      <c r="V810" s="190">
        <f t="shared" si="368"/>
        <v>0</v>
      </c>
      <c r="W810" s="190">
        <f t="shared" si="368"/>
        <v>0</v>
      </c>
      <c r="X810" s="190">
        <f t="shared" si="368"/>
        <v>0</v>
      </c>
      <c r="Y810" s="190">
        <f t="shared" si="368"/>
        <v>0</v>
      </c>
      <c r="Z810" s="190">
        <f t="shared" si="368"/>
        <v>0</v>
      </c>
      <c r="AA810" s="190">
        <f t="shared" si="368"/>
        <v>0</v>
      </c>
      <c r="AB810" s="190">
        <f t="shared" si="368"/>
        <v>0</v>
      </c>
      <c r="AC810" s="190">
        <f t="shared" si="368"/>
        <v>0</v>
      </c>
      <c r="AD810" s="189">
        <f t="shared" si="368"/>
        <v>0</v>
      </c>
      <c r="AE810" s="247">
        <f t="shared" si="368"/>
        <v>0</v>
      </c>
      <c r="AF810" s="255">
        <f t="shared" si="368"/>
        <v>0</v>
      </c>
    </row>
    <row r="811" spans="1:32" s="128" customFormat="1" ht="42" hidden="1" customHeight="1" x14ac:dyDescent="0.3">
      <c r="A811" s="442"/>
      <c r="B811" s="450"/>
      <c r="C811" s="445"/>
      <c r="D811" s="464"/>
      <c r="E811" s="454"/>
      <c r="F811" s="204" t="s">
        <v>394</v>
      </c>
      <c r="G811" s="207"/>
      <c r="H811" s="207"/>
      <c r="I811" s="207"/>
      <c r="J811" s="207"/>
      <c r="K811" s="207"/>
      <c r="L811" s="207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  <c r="AA811" s="134"/>
      <c r="AB811" s="134"/>
      <c r="AC811" s="134"/>
      <c r="AD811" s="207"/>
      <c r="AE811" s="248"/>
      <c r="AF811" s="256"/>
    </row>
    <row r="812" spans="1:32" s="128" customFormat="1" ht="43.5" hidden="1" customHeight="1" x14ac:dyDescent="0.3">
      <c r="A812" s="441"/>
      <c r="B812" s="449"/>
      <c r="C812" s="443"/>
      <c r="D812" s="462"/>
      <c r="E812" s="452"/>
      <c r="F812" s="200" t="s">
        <v>392</v>
      </c>
      <c r="G812" s="216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39"/>
      <c r="AE812" s="146"/>
      <c r="AF812" s="253"/>
    </row>
    <row r="813" spans="1:32" s="128" customFormat="1" ht="43.5" hidden="1" customHeight="1" x14ac:dyDescent="0.3">
      <c r="A813" s="441"/>
      <c r="B813" s="449"/>
      <c r="C813" s="444"/>
      <c r="D813" s="463"/>
      <c r="E813" s="453"/>
      <c r="F813" s="206" t="s">
        <v>393</v>
      </c>
      <c r="G813" s="189">
        <f t="shared" ref="G813:AF813" si="369">G814-G812</f>
        <v>0</v>
      </c>
      <c r="H813" s="190">
        <f t="shared" si="369"/>
        <v>0</v>
      </c>
      <c r="I813" s="190">
        <f t="shared" si="369"/>
        <v>0</v>
      </c>
      <c r="J813" s="190">
        <f t="shared" si="369"/>
        <v>0</v>
      </c>
      <c r="K813" s="190">
        <f t="shared" si="369"/>
        <v>0</v>
      </c>
      <c r="L813" s="190">
        <f t="shared" si="369"/>
        <v>0</v>
      </c>
      <c r="M813" s="190">
        <f t="shared" si="369"/>
        <v>0</v>
      </c>
      <c r="N813" s="190">
        <f t="shared" si="369"/>
        <v>0</v>
      </c>
      <c r="O813" s="190">
        <f t="shared" si="369"/>
        <v>0</v>
      </c>
      <c r="P813" s="190">
        <f t="shared" si="369"/>
        <v>0</v>
      </c>
      <c r="Q813" s="190">
        <f t="shared" si="369"/>
        <v>0</v>
      </c>
      <c r="R813" s="190">
        <f t="shared" si="369"/>
        <v>0</v>
      </c>
      <c r="S813" s="190">
        <f t="shared" si="369"/>
        <v>0</v>
      </c>
      <c r="T813" s="190">
        <f t="shared" si="369"/>
        <v>0</v>
      </c>
      <c r="U813" s="190">
        <f t="shared" si="369"/>
        <v>0</v>
      </c>
      <c r="V813" s="190">
        <f t="shared" si="369"/>
        <v>0</v>
      </c>
      <c r="W813" s="190">
        <f t="shared" si="369"/>
        <v>0</v>
      </c>
      <c r="X813" s="190">
        <f t="shared" si="369"/>
        <v>0</v>
      </c>
      <c r="Y813" s="190">
        <f t="shared" si="369"/>
        <v>0</v>
      </c>
      <c r="Z813" s="190">
        <f t="shared" si="369"/>
        <v>0</v>
      </c>
      <c r="AA813" s="190">
        <f t="shared" si="369"/>
        <v>0</v>
      </c>
      <c r="AB813" s="190">
        <f t="shared" si="369"/>
        <v>0</v>
      </c>
      <c r="AC813" s="190">
        <f t="shared" si="369"/>
        <v>0</v>
      </c>
      <c r="AD813" s="189">
        <f t="shared" si="369"/>
        <v>0</v>
      </c>
      <c r="AE813" s="247">
        <f t="shared" si="369"/>
        <v>0</v>
      </c>
      <c r="AF813" s="255">
        <f t="shared" si="369"/>
        <v>0</v>
      </c>
    </row>
    <row r="814" spans="1:32" s="128" customFormat="1" ht="43.5" hidden="1" customHeight="1" x14ac:dyDescent="0.3">
      <c r="A814" s="442"/>
      <c r="B814" s="450"/>
      <c r="C814" s="445"/>
      <c r="D814" s="464"/>
      <c r="E814" s="454"/>
      <c r="F814" s="204" t="s">
        <v>394</v>
      </c>
      <c r="G814" s="207"/>
      <c r="H814" s="207"/>
      <c r="I814" s="207"/>
      <c r="J814" s="207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  <c r="AA814" s="134"/>
      <c r="AB814" s="134"/>
      <c r="AC814" s="134"/>
      <c r="AD814" s="207"/>
      <c r="AE814" s="248"/>
      <c r="AF814" s="256"/>
    </row>
    <row r="815" spans="1:32" s="128" customFormat="1" ht="43.5" hidden="1" customHeight="1" x14ac:dyDescent="0.3">
      <c r="A815" s="441"/>
      <c r="B815" s="449"/>
      <c r="C815" s="443"/>
      <c r="D815" s="456"/>
      <c r="E815" s="459"/>
      <c r="F815" s="200" t="s">
        <v>392</v>
      </c>
      <c r="G815" s="216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39"/>
      <c r="AE815" s="146"/>
      <c r="AF815" s="253"/>
    </row>
    <row r="816" spans="1:32" s="128" customFormat="1" ht="43.5" hidden="1" customHeight="1" x14ac:dyDescent="0.3">
      <c r="A816" s="441"/>
      <c r="B816" s="449"/>
      <c r="C816" s="444"/>
      <c r="D816" s="457"/>
      <c r="E816" s="460"/>
      <c r="F816" s="206" t="s">
        <v>393</v>
      </c>
      <c r="G816" s="189">
        <f t="shared" ref="G816:AF816" si="370">G817-G815</f>
        <v>0</v>
      </c>
      <c r="H816" s="190">
        <f t="shared" si="370"/>
        <v>0</v>
      </c>
      <c r="I816" s="190">
        <f t="shared" si="370"/>
        <v>0</v>
      </c>
      <c r="J816" s="190">
        <f t="shared" si="370"/>
        <v>0</v>
      </c>
      <c r="K816" s="190">
        <f t="shared" si="370"/>
        <v>0</v>
      </c>
      <c r="L816" s="190">
        <f t="shared" si="370"/>
        <v>0</v>
      </c>
      <c r="M816" s="190">
        <f t="shared" si="370"/>
        <v>0</v>
      </c>
      <c r="N816" s="190">
        <f t="shared" si="370"/>
        <v>0</v>
      </c>
      <c r="O816" s="190">
        <f t="shared" si="370"/>
        <v>0</v>
      </c>
      <c r="P816" s="190">
        <f t="shared" si="370"/>
        <v>0</v>
      </c>
      <c r="Q816" s="190">
        <f t="shared" si="370"/>
        <v>0</v>
      </c>
      <c r="R816" s="190">
        <f t="shared" si="370"/>
        <v>0</v>
      </c>
      <c r="S816" s="190">
        <f t="shared" si="370"/>
        <v>0</v>
      </c>
      <c r="T816" s="190">
        <f t="shared" si="370"/>
        <v>0</v>
      </c>
      <c r="U816" s="190">
        <f t="shared" si="370"/>
        <v>0</v>
      </c>
      <c r="V816" s="190">
        <f t="shared" si="370"/>
        <v>0</v>
      </c>
      <c r="W816" s="190">
        <f t="shared" si="370"/>
        <v>0</v>
      </c>
      <c r="X816" s="190">
        <f t="shared" si="370"/>
        <v>0</v>
      </c>
      <c r="Y816" s="190">
        <f t="shared" si="370"/>
        <v>0</v>
      </c>
      <c r="Z816" s="190">
        <f t="shared" si="370"/>
        <v>0</v>
      </c>
      <c r="AA816" s="190">
        <f t="shared" si="370"/>
        <v>0</v>
      </c>
      <c r="AB816" s="190">
        <f t="shared" si="370"/>
        <v>0</v>
      </c>
      <c r="AC816" s="190">
        <f t="shared" si="370"/>
        <v>0</v>
      </c>
      <c r="AD816" s="189">
        <f t="shared" si="370"/>
        <v>0</v>
      </c>
      <c r="AE816" s="247">
        <f t="shared" si="370"/>
        <v>0</v>
      </c>
      <c r="AF816" s="255">
        <f t="shared" si="370"/>
        <v>0</v>
      </c>
    </row>
    <row r="817" spans="1:32" s="128" customFormat="1" ht="43.5" hidden="1" customHeight="1" x14ac:dyDescent="0.3">
      <c r="A817" s="442"/>
      <c r="B817" s="450"/>
      <c r="C817" s="445"/>
      <c r="D817" s="458"/>
      <c r="E817" s="461"/>
      <c r="F817" s="204" t="s">
        <v>394</v>
      </c>
      <c r="G817" s="207"/>
      <c r="H817" s="207"/>
      <c r="I817" s="207"/>
      <c r="J817" s="207"/>
      <c r="K817" s="207"/>
      <c r="L817" s="207"/>
      <c r="M817" s="207"/>
      <c r="N817" s="207"/>
      <c r="O817" s="207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  <c r="AA817" s="134"/>
      <c r="AB817" s="134"/>
      <c r="AC817" s="134"/>
      <c r="AD817" s="207"/>
      <c r="AE817" s="248"/>
      <c r="AF817" s="256"/>
    </row>
    <row r="818" spans="1:32" s="128" customFormat="1" ht="43.5" hidden="1" customHeight="1" x14ac:dyDescent="0.3">
      <c r="A818" s="441"/>
      <c r="B818" s="465"/>
      <c r="C818" s="443"/>
      <c r="D818" s="456"/>
      <c r="E818" s="459"/>
      <c r="F818" s="205" t="s">
        <v>392</v>
      </c>
      <c r="G818" s="241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  <c r="AA818" s="192"/>
      <c r="AB818" s="192"/>
      <c r="AC818" s="192"/>
      <c r="AD818" s="192"/>
      <c r="AE818" s="146"/>
      <c r="AF818" s="257"/>
    </row>
    <row r="819" spans="1:32" s="128" customFormat="1" ht="43.5" hidden="1" customHeight="1" x14ac:dyDescent="0.3">
      <c r="A819" s="441"/>
      <c r="B819" s="465"/>
      <c r="C819" s="444"/>
      <c r="D819" s="457"/>
      <c r="E819" s="460"/>
      <c r="F819" s="201" t="s">
        <v>393</v>
      </c>
      <c r="G819" s="137">
        <f t="shared" ref="G819:AF819" si="371">G820-G818</f>
        <v>0</v>
      </c>
      <c r="H819" s="140">
        <f t="shared" si="371"/>
        <v>0</v>
      </c>
      <c r="I819" s="140">
        <f t="shared" si="371"/>
        <v>0</v>
      </c>
      <c r="J819" s="140">
        <f t="shared" si="371"/>
        <v>0</v>
      </c>
      <c r="K819" s="140">
        <f t="shared" si="371"/>
        <v>0</v>
      </c>
      <c r="L819" s="140">
        <f t="shared" si="371"/>
        <v>0</v>
      </c>
      <c r="M819" s="140">
        <f t="shared" si="371"/>
        <v>0</v>
      </c>
      <c r="N819" s="140">
        <f t="shared" si="371"/>
        <v>0</v>
      </c>
      <c r="O819" s="140">
        <f t="shared" si="371"/>
        <v>0</v>
      </c>
      <c r="P819" s="140">
        <f t="shared" si="371"/>
        <v>0</v>
      </c>
      <c r="Q819" s="140">
        <f t="shared" si="371"/>
        <v>0</v>
      </c>
      <c r="R819" s="140">
        <f t="shared" si="371"/>
        <v>0</v>
      </c>
      <c r="S819" s="140">
        <f t="shared" si="371"/>
        <v>0</v>
      </c>
      <c r="T819" s="140">
        <f t="shared" si="371"/>
        <v>0</v>
      </c>
      <c r="U819" s="140">
        <f t="shared" si="371"/>
        <v>0</v>
      </c>
      <c r="V819" s="140">
        <f t="shared" si="371"/>
        <v>0</v>
      </c>
      <c r="W819" s="140">
        <f t="shared" si="371"/>
        <v>0</v>
      </c>
      <c r="X819" s="140">
        <f t="shared" si="371"/>
        <v>0</v>
      </c>
      <c r="Y819" s="140">
        <f t="shared" si="371"/>
        <v>0</v>
      </c>
      <c r="Z819" s="140">
        <f t="shared" si="371"/>
        <v>0</v>
      </c>
      <c r="AA819" s="140">
        <f t="shared" si="371"/>
        <v>0</v>
      </c>
      <c r="AB819" s="140">
        <f t="shared" si="371"/>
        <v>0</v>
      </c>
      <c r="AC819" s="140">
        <f t="shared" si="371"/>
        <v>0</v>
      </c>
      <c r="AD819" s="140">
        <f t="shared" si="371"/>
        <v>0</v>
      </c>
      <c r="AE819" s="250">
        <f t="shared" si="371"/>
        <v>0</v>
      </c>
      <c r="AF819" s="252">
        <f t="shared" si="371"/>
        <v>0</v>
      </c>
    </row>
    <row r="820" spans="1:32" s="128" customFormat="1" ht="43.5" hidden="1" customHeight="1" x14ac:dyDescent="0.3">
      <c r="A820" s="442"/>
      <c r="B820" s="465"/>
      <c r="C820" s="445"/>
      <c r="D820" s="458"/>
      <c r="E820" s="461"/>
      <c r="F820" s="199" t="s">
        <v>394</v>
      </c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  <c r="Q820" s="138"/>
      <c r="R820" s="138"/>
      <c r="S820" s="138"/>
      <c r="T820" s="138"/>
      <c r="U820" s="138"/>
      <c r="V820" s="138"/>
      <c r="W820" s="138"/>
      <c r="X820" s="138"/>
      <c r="Y820" s="138"/>
      <c r="Z820" s="138"/>
      <c r="AA820" s="138"/>
      <c r="AB820" s="138"/>
      <c r="AC820" s="138"/>
      <c r="AD820" s="138"/>
      <c r="AE820" s="244"/>
      <c r="AF820" s="254"/>
    </row>
    <row r="821" spans="1:32" s="128" customFormat="1" ht="43.5" hidden="1" customHeight="1" x14ac:dyDescent="0.3">
      <c r="A821" s="440"/>
      <c r="B821" s="451"/>
      <c r="C821" s="443"/>
      <c r="D821" s="456"/>
      <c r="E821" s="459"/>
      <c r="F821" s="200" t="s">
        <v>392</v>
      </c>
      <c r="G821" s="216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  <c r="AC821" s="143"/>
      <c r="AD821" s="139"/>
      <c r="AE821" s="146"/>
      <c r="AF821" s="253"/>
    </row>
    <row r="822" spans="1:32" s="128" customFormat="1" ht="43.5" hidden="1" customHeight="1" x14ac:dyDescent="0.3">
      <c r="A822" s="441"/>
      <c r="B822" s="449"/>
      <c r="C822" s="444"/>
      <c r="D822" s="457"/>
      <c r="E822" s="460"/>
      <c r="F822" s="201" t="s">
        <v>393</v>
      </c>
      <c r="G822" s="137">
        <f t="shared" ref="G822:AF822" si="372">G823-G821</f>
        <v>0</v>
      </c>
      <c r="H822" s="140">
        <f t="shared" si="372"/>
        <v>0</v>
      </c>
      <c r="I822" s="140">
        <f t="shared" si="372"/>
        <v>0</v>
      </c>
      <c r="J822" s="140">
        <f t="shared" si="372"/>
        <v>0</v>
      </c>
      <c r="K822" s="140">
        <f t="shared" si="372"/>
        <v>0</v>
      </c>
      <c r="L822" s="140">
        <f t="shared" si="372"/>
        <v>0</v>
      </c>
      <c r="M822" s="140">
        <f t="shared" si="372"/>
        <v>0</v>
      </c>
      <c r="N822" s="140">
        <f t="shared" si="372"/>
        <v>0</v>
      </c>
      <c r="O822" s="140">
        <f t="shared" si="372"/>
        <v>0</v>
      </c>
      <c r="P822" s="140">
        <f t="shared" si="372"/>
        <v>0</v>
      </c>
      <c r="Q822" s="140">
        <f t="shared" si="372"/>
        <v>0</v>
      </c>
      <c r="R822" s="140">
        <f t="shared" si="372"/>
        <v>0</v>
      </c>
      <c r="S822" s="140">
        <f t="shared" si="372"/>
        <v>0</v>
      </c>
      <c r="T822" s="140">
        <f t="shared" si="372"/>
        <v>0</v>
      </c>
      <c r="U822" s="140">
        <f t="shared" si="372"/>
        <v>0</v>
      </c>
      <c r="V822" s="140">
        <f t="shared" si="372"/>
        <v>0</v>
      </c>
      <c r="W822" s="140">
        <f t="shared" si="372"/>
        <v>0</v>
      </c>
      <c r="X822" s="140">
        <f t="shared" si="372"/>
        <v>0</v>
      </c>
      <c r="Y822" s="140">
        <f t="shared" si="372"/>
        <v>0</v>
      </c>
      <c r="Z822" s="140">
        <f t="shared" si="372"/>
        <v>0</v>
      </c>
      <c r="AA822" s="140">
        <f t="shared" si="372"/>
        <v>0</v>
      </c>
      <c r="AB822" s="140">
        <f t="shared" si="372"/>
        <v>0</v>
      </c>
      <c r="AC822" s="140">
        <f t="shared" si="372"/>
        <v>0</v>
      </c>
      <c r="AD822" s="137">
        <f t="shared" si="372"/>
        <v>0</v>
      </c>
      <c r="AE822" s="145">
        <f t="shared" si="372"/>
        <v>0</v>
      </c>
      <c r="AF822" s="252">
        <f t="shared" si="372"/>
        <v>0</v>
      </c>
    </row>
    <row r="823" spans="1:32" s="128" customFormat="1" ht="43.5" hidden="1" customHeight="1" x14ac:dyDescent="0.3">
      <c r="A823" s="442"/>
      <c r="B823" s="450"/>
      <c r="C823" s="445"/>
      <c r="D823" s="458"/>
      <c r="E823" s="461"/>
      <c r="F823" s="204" t="s">
        <v>394</v>
      </c>
      <c r="G823" s="207"/>
      <c r="H823" s="207"/>
      <c r="I823" s="207"/>
      <c r="J823" s="207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  <c r="AA823" s="134"/>
      <c r="AB823" s="134"/>
      <c r="AC823" s="134"/>
      <c r="AD823" s="207"/>
      <c r="AE823" s="248"/>
      <c r="AF823" s="256"/>
    </row>
    <row r="824" spans="1:32" s="128" customFormat="1" ht="43.5" hidden="1" customHeight="1" x14ac:dyDescent="0.3">
      <c r="A824" s="440"/>
      <c r="B824" s="451"/>
      <c r="C824" s="443"/>
      <c r="D824" s="456"/>
      <c r="E824" s="459"/>
      <c r="F824" s="200" t="s">
        <v>392</v>
      </c>
      <c r="G824" s="216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  <c r="AC824" s="143"/>
      <c r="AD824" s="139"/>
      <c r="AE824" s="146"/>
      <c r="AF824" s="253"/>
    </row>
    <row r="825" spans="1:32" s="128" customFormat="1" ht="43.5" hidden="1" customHeight="1" x14ac:dyDescent="0.3">
      <c r="A825" s="441"/>
      <c r="B825" s="449"/>
      <c r="C825" s="444"/>
      <c r="D825" s="457"/>
      <c r="E825" s="460"/>
      <c r="F825" s="201" t="s">
        <v>393</v>
      </c>
      <c r="G825" s="137">
        <f t="shared" ref="G825:AF825" si="373">G826-G824</f>
        <v>0</v>
      </c>
      <c r="H825" s="140">
        <f t="shared" si="373"/>
        <v>0</v>
      </c>
      <c r="I825" s="140">
        <f t="shared" si="373"/>
        <v>0</v>
      </c>
      <c r="J825" s="140">
        <f t="shared" si="373"/>
        <v>0</v>
      </c>
      <c r="K825" s="140">
        <f t="shared" si="373"/>
        <v>0</v>
      </c>
      <c r="L825" s="140">
        <f t="shared" si="373"/>
        <v>0</v>
      </c>
      <c r="M825" s="140">
        <f t="shared" si="373"/>
        <v>0</v>
      </c>
      <c r="N825" s="140">
        <f t="shared" si="373"/>
        <v>0</v>
      </c>
      <c r="O825" s="140">
        <f t="shared" si="373"/>
        <v>0</v>
      </c>
      <c r="P825" s="140">
        <f t="shared" si="373"/>
        <v>0</v>
      </c>
      <c r="Q825" s="140">
        <f t="shared" si="373"/>
        <v>0</v>
      </c>
      <c r="R825" s="140">
        <f t="shared" si="373"/>
        <v>0</v>
      </c>
      <c r="S825" s="140">
        <f t="shared" si="373"/>
        <v>0</v>
      </c>
      <c r="T825" s="140">
        <f t="shared" si="373"/>
        <v>0</v>
      </c>
      <c r="U825" s="140">
        <f t="shared" si="373"/>
        <v>0</v>
      </c>
      <c r="V825" s="140">
        <f t="shared" si="373"/>
        <v>0</v>
      </c>
      <c r="W825" s="140">
        <f t="shared" si="373"/>
        <v>0</v>
      </c>
      <c r="X825" s="140">
        <f t="shared" si="373"/>
        <v>0</v>
      </c>
      <c r="Y825" s="140">
        <f t="shared" si="373"/>
        <v>0</v>
      </c>
      <c r="Z825" s="140">
        <f t="shared" si="373"/>
        <v>0</v>
      </c>
      <c r="AA825" s="140">
        <f t="shared" si="373"/>
        <v>0</v>
      </c>
      <c r="AB825" s="140">
        <f t="shared" si="373"/>
        <v>0</v>
      </c>
      <c r="AC825" s="140">
        <f t="shared" si="373"/>
        <v>0</v>
      </c>
      <c r="AD825" s="137">
        <f t="shared" si="373"/>
        <v>0</v>
      </c>
      <c r="AE825" s="145">
        <f t="shared" si="373"/>
        <v>0</v>
      </c>
      <c r="AF825" s="252">
        <f t="shared" si="373"/>
        <v>0</v>
      </c>
    </row>
    <row r="826" spans="1:32" s="128" customFormat="1" ht="43.5" hidden="1" customHeight="1" x14ac:dyDescent="0.3">
      <c r="A826" s="442"/>
      <c r="B826" s="450"/>
      <c r="C826" s="445"/>
      <c r="D826" s="458"/>
      <c r="E826" s="461"/>
      <c r="F826" s="204" t="s">
        <v>394</v>
      </c>
      <c r="G826" s="207"/>
      <c r="H826" s="207"/>
      <c r="I826" s="207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  <c r="AA826" s="134"/>
      <c r="AB826" s="134"/>
      <c r="AC826" s="134"/>
      <c r="AD826" s="207"/>
      <c r="AE826" s="248"/>
      <c r="AF826" s="256"/>
    </row>
    <row r="827" spans="1:32" s="128" customFormat="1" ht="49.5" hidden="1" customHeight="1" x14ac:dyDescent="0.3">
      <c r="A827" s="440"/>
      <c r="B827" s="451"/>
      <c r="C827" s="443"/>
      <c r="D827" s="456"/>
      <c r="E827" s="459"/>
      <c r="F827" s="200" t="s">
        <v>392</v>
      </c>
      <c r="G827" s="216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  <c r="AC827" s="143"/>
      <c r="AD827" s="139"/>
      <c r="AE827" s="146"/>
      <c r="AF827" s="253"/>
    </row>
    <row r="828" spans="1:32" s="128" customFormat="1" ht="49.5" hidden="1" customHeight="1" x14ac:dyDescent="0.3">
      <c r="A828" s="441"/>
      <c r="B828" s="449"/>
      <c r="C828" s="444"/>
      <c r="D828" s="457"/>
      <c r="E828" s="460"/>
      <c r="F828" s="201" t="s">
        <v>393</v>
      </c>
      <c r="G828" s="137">
        <f t="shared" ref="G828:AF828" si="374">G829-G827</f>
        <v>0</v>
      </c>
      <c r="H828" s="140">
        <f t="shared" si="374"/>
        <v>0</v>
      </c>
      <c r="I828" s="140">
        <f t="shared" si="374"/>
        <v>0</v>
      </c>
      <c r="J828" s="140">
        <f t="shared" si="374"/>
        <v>0</v>
      </c>
      <c r="K828" s="140">
        <f t="shared" si="374"/>
        <v>0</v>
      </c>
      <c r="L828" s="140">
        <f t="shared" si="374"/>
        <v>0</v>
      </c>
      <c r="M828" s="140">
        <f t="shared" si="374"/>
        <v>0</v>
      </c>
      <c r="N828" s="140">
        <f t="shared" si="374"/>
        <v>0</v>
      </c>
      <c r="O828" s="140">
        <f t="shared" si="374"/>
        <v>0</v>
      </c>
      <c r="P828" s="140">
        <f t="shared" si="374"/>
        <v>0</v>
      </c>
      <c r="Q828" s="140">
        <f t="shared" si="374"/>
        <v>0</v>
      </c>
      <c r="R828" s="140">
        <f t="shared" si="374"/>
        <v>0</v>
      </c>
      <c r="S828" s="140">
        <f t="shared" si="374"/>
        <v>0</v>
      </c>
      <c r="T828" s="140">
        <f t="shared" si="374"/>
        <v>0</v>
      </c>
      <c r="U828" s="140">
        <f t="shared" si="374"/>
        <v>0</v>
      </c>
      <c r="V828" s="140">
        <f t="shared" si="374"/>
        <v>0</v>
      </c>
      <c r="W828" s="140">
        <f t="shared" si="374"/>
        <v>0</v>
      </c>
      <c r="X828" s="140">
        <f t="shared" si="374"/>
        <v>0</v>
      </c>
      <c r="Y828" s="140">
        <f t="shared" si="374"/>
        <v>0</v>
      </c>
      <c r="Z828" s="140">
        <f t="shared" si="374"/>
        <v>0</v>
      </c>
      <c r="AA828" s="140">
        <f t="shared" si="374"/>
        <v>0</v>
      </c>
      <c r="AB828" s="140">
        <f t="shared" si="374"/>
        <v>0</v>
      </c>
      <c r="AC828" s="140">
        <f t="shared" si="374"/>
        <v>0</v>
      </c>
      <c r="AD828" s="137">
        <f t="shared" si="374"/>
        <v>0</v>
      </c>
      <c r="AE828" s="145">
        <f t="shared" si="374"/>
        <v>0</v>
      </c>
      <c r="AF828" s="252">
        <f t="shared" si="374"/>
        <v>0</v>
      </c>
    </row>
    <row r="829" spans="1:32" s="128" customFormat="1" ht="49.5" hidden="1" customHeight="1" x14ac:dyDescent="0.3">
      <c r="A829" s="442"/>
      <c r="B829" s="450"/>
      <c r="C829" s="445"/>
      <c r="D829" s="458"/>
      <c r="E829" s="461"/>
      <c r="F829" s="204" t="s">
        <v>394</v>
      </c>
      <c r="G829" s="207"/>
      <c r="H829" s="207"/>
      <c r="I829" s="207"/>
      <c r="J829" s="207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  <c r="AA829" s="134"/>
      <c r="AB829" s="134"/>
      <c r="AC829" s="134"/>
      <c r="AD829" s="207"/>
      <c r="AE829" s="248"/>
      <c r="AF829" s="256"/>
    </row>
    <row r="830" spans="1:32" s="128" customFormat="1" ht="49.5" hidden="1" customHeight="1" x14ac:dyDescent="0.3">
      <c r="A830" s="440"/>
      <c r="B830" s="451"/>
      <c r="C830" s="443"/>
      <c r="D830" s="456"/>
      <c r="E830" s="459"/>
      <c r="F830" s="200" t="s">
        <v>392</v>
      </c>
      <c r="G830" s="216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  <c r="AC830" s="143"/>
      <c r="AD830" s="139"/>
      <c r="AE830" s="146"/>
      <c r="AF830" s="253"/>
    </row>
    <row r="831" spans="1:32" s="128" customFormat="1" ht="49.5" hidden="1" customHeight="1" x14ac:dyDescent="0.3">
      <c r="A831" s="441"/>
      <c r="B831" s="449"/>
      <c r="C831" s="444"/>
      <c r="D831" s="457"/>
      <c r="E831" s="460"/>
      <c r="F831" s="201" t="s">
        <v>393</v>
      </c>
      <c r="G831" s="137">
        <f t="shared" ref="G831:AF831" si="375">G832-G830</f>
        <v>0</v>
      </c>
      <c r="H831" s="140">
        <f t="shared" si="375"/>
        <v>0</v>
      </c>
      <c r="I831" s="140">
        <f t="shared" si="375"/>
        <v>0</v>
      </c>
      <c r="J831" s="140">
        <f t="shared" si="375"/>
        <v>0</v>
      </c>
      <c r="K831" s="140">
        <f t="shared" si="375"/>
        <v>0</v>
      </c>
      <c r="L831" s="140">
        <f t="shared" si="375"/>
        <v>0</v>
      </c>
      <c r="M831" s="140">
        <f t="shared" si="375"/>
        <v>0</v>
      </c>
      <c r="N831" s="140">
        <f t="shared" si="375"/>
        <v>0</v>
      </c>
      <c r="O831" s="140">
        <f t="shared" si="375"/>
        <v>0</v>
      </c>
      <c r="P831" s="140">
        <f t="shared" si="375"/>
        <v>0</v>
      </c>
      <c r="Q831" s="140">
        <f t="shared" si="375"/>
        <v>0</v>
      </c>
      <c r="R831" s="140">
        <f t="shared" si="375"/>
        <v>0</v>
      </c>
      <c r="S831" s="140">
        <f t="shared" si="375"/>
        <v>0</v>
      </c>
      <c r="T831" s="140">
        <f t="shared" si="375"/>
        <v>0</v>
      </c>
      <c r="U831" s="140">
        <f t="shared" si="375"/>
        <v>0</v>
      </c>
      <c r="V831" s="140">
        <f t="shared" si="375"/>
        <v>0</v>
      </c>
      <c r="W831" s="140">
        <f t="shared" si="375"/>
        <v>0</v>
      </c>
      <c r="X831" s="140">
        <f t="shared" si="375"/>
        <v>0</v>
      </c>
      <c r="Y831" s="140">
        <f t="shared" si="375"/>
        <v>0</v>
      </c>
      <c r="Z831" s="140">
        <f t="shared" si="375"/>
        <v>0</v>
      </c>
      <c r="AA831" s="140">
        <f t="shared" si="375"/>
        <v>0</v>
      </c>
      <c r="AB831" s="140">
        <f t="shared" si="375"/>
        <v>0</v>
      </c>
      <c r="AC831" s="140">
        <f t="shared" si="375"/>
        <v>0</v>
      </c>
      <c r="AD831" s="137">
        <f t="shared" si="375"/>
        <v>0</v>
      </c>
      <c r="AE831" s="145">
        <f t="shared" si="375"/>
        <v>0</v>
      </c>
      <c r="AF831" s="252">
        <f t="shared" si="375"/>
        <v>0</v>
      </c>
    </row>
    <row r="832" spans="1:32" s="128" customFormat="1" ht="49.5" hidden="1" customHeight="1" x14ac:dyDescent="0.3">
      <c r="A832" s="442"/>
      <c r="B832" s="450"/>
      <c r="C832" s="445"/>
      <c r="D832" s="458"/>
      <c r="E832" s="461"/>
      <c r="F832" s="204" t="s">
        <v>394</v>
      </c>
      <c r="G832" s="207"/>
      <c r="H832" s="207"/>
      <c r="I832" s="207"/>
      <c r="J832" s="207"/>
      <c r="K832" s="207"/>
      <c r="L832" s="207"/>
      <c r="M832" s="207"/>
      <c r="N832" s="207"/>
      <c r="O832" s="207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  <c r="AA832" s="134"/>
      <c r="AB832" s="134"/>
      <c r="AC832" s="134"/>
      <c r="AD832" s="207"/>
      <c r="AE832" s="248"/>
      <c r="AF832" s="256"/>
    </row>
    <row r="833" spans="1:32" s="128" customFormat="1" ht="48" hidden="1" customHeight="1" x14ac:dyDescent="0.3">
      <c r="A833" s="440"/>
      <c r="B833" s="451"/>
      <c r="C833" s="443"/>
      <c r="D833" s="456"/>
      <c r="E833" s="459"/>
      <c r="F833" s="200" t="s">
        <v>392</v>
      </c>
      <c r="G833" s="216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  <c r="AC833" s="143"/>
      <c r="AD833" s="139"/>
      <c r="AE833" s="146"/>
      <c r="AF833" s="253"/>
    </row>
    <row r="834" spans="1:32" s="128" customFormat="1" ht="48" hidden="1" customHeight="1" x14ac:dyDescent="0.3">
      <c r="A834" s="441"/>
      <c r="B834" s="449"/>
      <c r="C834" s="444"/>
      <c r="D834" s="457"/>
      <c r="E834" s="460"/>
      <c r="F834" s="201" t="s">
        <v>393</v>
      </c>
      <c r="G834" s="137">
        <f t="shared" ref="G834:AF834" si="376">G835-G833</f>
        <v>0</v>
      </c>
      <c r="H834" s="140">
        <f t="shared" si="376"/>
        <v>0</v>
      </c>
      <c r="I834" s="140">
        <f t="shared" si="376"/>
        <v>0</v>
      </c>
      <c r="J834" s="140">
        <f t="shared" si="376"/>
        <v>0</v>
      </c>
      <c r="K834" s="140">
        <f t="shared" si="376"/>
        <v>0</v>
      </c>
      <c r="L834" s="140">
        <f t="shared" si="376"/>
        <v>0</v>
      </c>
      <c r="M834" s="140">
        <f t="shared" si="376"/>
        <v>0</v>
      </c>
      <c r="N834" s="140">
        <f t="shared" si="376"/>
        <v>0</v>
      </c>
      <c r="O834" s="140">
        <f t="shared" si="376"/>
        <v>0</v>
      </c>
      <c r="P834" s="140">
        <f t="shared" si="376"/>
        <v>0</v>
      </c>
      <c r="Q834" s="140">
        <f t="shared" si="376"/>
        <v>0</v>
      </c>
      <c r="R834" s="140">
        <f t="shared" si="376"/>
        <v>0</v>
      </c>
      <c r="S834" s="140">
        <f t="shared" si="376"/>
        <v>0</v>
      </c>
      <c r="T834" s="140">
        <f t="shared" si="376"/>
        <v>0</v>
      </c>
      <c r="U834" s="140">
        <f t="shared" si="376"/>
        <v>0</v>
      </c>
      <c r="V834" s="140">
        <f t="shared" si="376"/>
        <v>0</v>
      </c>
      <c r="W834" s="140">
        <f t="shared" si="376"/>
        <v>0</v>
      </c>
      <c r="X834" s="140">
        <f t="shared" si="376"/>
        <v>0</v>
      </c>
      <c r="Y834" s="140">
        <f t="shared" si="376"/>
        <v>0</v>
      </c>
      <c r="Z834" s="140">
        <f t="shared" si="376"/>
        <v>0</v>
      </c>
      <c r="AA834" s="140">
        <f t="shared" si="376"/>
        <v>0</v>
      </c>
      <c r="AB834" s="140">
        <f t="shared" si="376"/>
        <v>0</v>
      </c>
      <c r="AC834" s="140">
        <f t="shared" si="376"/>
        <v>0</v>
      </c>
      <c r="AD834" s="137">
        <f t="shared" si="376"/>
        <v>0</v>
      </c>
      <c r="AE834" s="145">
        <f t="shared" si="376"/>
        <v>0</v>
      </c>
      <c r="AF834" s="252">
        <f t="shared" si="376"/>
        <v>0</v>
      </c>
    </row>
    <row r="835" spans="1:32" s="128" customFormat="1" ht="48" hidden="1" customHeight="1" x14ac:dyDescent="0.3">
      <c r="A835" s="442"/>
      <c r="B835" s="450"/>
      <c r="C835" s="445"/>
      <c r="D835" s="458"/>
      <c r="E835" s="461"/>
      <c r="F835" s="204" t="s">
        <v>394</v>
      </c>
      <c r="G835" s="207"/>
      <c r="H835" s="207"/>
      <c r="I835" s="207"/>
      <c r="J835" s="207"/>
      <c r="K835" s="207"/>
      <c r="L835" s="207"/>
      <c r="M835" s="207"/>
      <c r="N835" s="207"/>
      <c r="O835" s="207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  <c r="AA835" s="134"/>
      <c r="AB835" s="134"/>
      <c r="AC835" s="134"/>
      <c r="AD835" s="207"/>
      <c r="AE835" s="248"/>
      <c r="AF835" s="256"/>
    </row>
    <row r="836" spans="1:32" s="128" customFormat="1" ht="48" hidden="1" customHeight="1" x14ac:dyDescent="0.3">
      <c r="A836" s="440"/>
      <c r="B836" s="451"/>
      <c r="C836" s="443"/>
      <c r="D836" s="456"/>
      <c r="E836" s="459"/>
      <c r="F836" s="200" t="s">
        <v>392</v>
      </c>
      <c r="G836" s="216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  <c r="AC836" s="143"/>
      <c r="AD836" s="139"/>
      <c r="AE836" s="146"/>
      <c r="AF836" s="253"/>
    </row>
    <row r="837" spans="1:32" s="128" customFormat="1" ht="48" hidden="1" customHeight="1" x14ac:dyDescent="0.3">
      <c r="A837" s="441"/>
      <c r="B837" s="449"/>
      <c r="C837" s="444"/>
      <c r="D837" s="457"/>
      <c r="E837" s="460"/>
      <c r="F837" s="201" t="s">
        <v>393</v>
      </c>
      <c r="G837" s="137">
        <f t="shared" ref="G837:AF837" si="377">G838-G836</f>
        <v>0</v>
      </c>
      <c r="H837" s="140">
        <f t="shared" si="377"/>
        <v>0</v>
      </c>
      <c r="I837" s="140">
        <f t="shared" si="377"/>
        <v>0</v>
      </c>
      <c r="J837" s="140">
        <f t="shared" si="377"/>
        <v>0</v>
      </c>
      <c r="K837" s="140">
        <f t="shared" si="377"/>
        <v>0</v>
      </c>
      <c r="L837" s="140">
        <f t="shared" si="377"/>
        <v>0</v>
      </c>
      <c r="M837" s="140">
        <f t="shared" si="377"/>
        <v>0</v>
      </c>
      <c r="N837" s="140">
        <f t="shared" si="377"/>
        <v>0</v>
      </c>
      <c r="O837" s="140">
        <f t="shared" si="377"/>
        <v>0</v>
      </c>
      <c r="P837" s="140">
        <f t="shared" si="377"/>
        <v>0</v>
      </c>
      <c r="Q837" s="140">
        <f t="shared" si="377"/>
        <v>0</v>
      </c>
      <c r="R837" s="140">
        <f t="shared" si="377"/>
        <v>0</v>
      </c>
      <c r="S837" s="140">
        <f t="shared" si="377"/>
        <v>0</v>
      </c>
      <c r="T837" s="140">
        <f t="shared" si="377"/>
        <v>0</v>
      </c>
      <c r="U837" s="140">
        <f t="shared" si="377"/>
        <v>0</v>
      </c>
      <c r="V837" s="140">
        <f t="shared" si="377"/>
        <v>0</v>
      </c>
      <c r="W837" s="140">
        <f t="shared" si="377"/>
        <v>0</v>
      </c>
      <c r="X837" s="140">
        <f t="shared" si="377"/>
        <v>0</v>
      </c>
      <c r="Y837" s="140">
        <f t="shared" si="377"/>
        <v>0</v>
      </c>
      <c r="Z837" s="140">
        <f t="shared" si="377"/>
        <v>0</v>
      </c>
      <c r="AA837" s="140">
        <f t="shared" si="377"/>
        <v>0</v>
      </c>
      <c r="AB837" s="140">
        <f t="shared" si="377"/>
        <v>0</v>
      </c>
      <c r="AC837" s="140">
        <f t="shared" si="377"/>
        <v>0</v>
      </c>
      <c r="AD837" s="137">
        <f t="shared" si="377"/>
        <v>0</v>
      </c>
      <c r="AE837" s="145">
        <f t="shared" si="377"/>
        <v>0</v>
      </c>
      <c r="AF837" s="252">
        <f t="shared" si="377"/>
        <v>0</v>
      </c>
    </row>
    <row r="838" spans="1:32" s="128" customFormat="1" ht="48" hidden="1" customHeight="1" x14ac:dyDescent="0.3">
      <c r="A838" s="442"/>
      <c r="B838" s="450"/>
      <c r="C838" s="445"/>
      <c r="D838" s="458"/>
      <c r="E838" s="461"/>
      <c r="F838" s="204" t="s">
        <v>394</v>
      </c>
      <c r="G838" s="207"/>
      <c r="H838" s="207"/>
      <c r="I838" s="207"/>
      <c r="J838" s="207"/>
      <c r="K838" s="207"/>
      <c r="L838" s="207"/>
      <c r="M838" s="207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  <c r="AA838" s="134"/>
      <c r="AB838" s="134"/>
      <c r="AC838" s="134"/>
      <c r="AD838" s="207"/>
      <c r="AE838" s="248"/>
      <c r="AF838" s="256"/>
    </row>
    <row r="839" spans="1:32" s="128" customFormat="1" ht="43.5" hidden="1" customHeight="1" x14ac:dyDescent="0.3">
      <c r="A839" s="440"/>
      <c r="B839" s="451"/>
      <c r="C839" s="443"/>
      <c r="D839" s="456"/>
      <c r="E839" s="459"/>
      <c r="F839" s="200" t="s">
        <v>392</v>
      </c>
      <c r="G839" s="216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  <c r="AC839" s="143"/>
      <c r="AD839" s="139"/>
      <c r="AE839" s="146"/>
      <c r="AF839" s="253"/>
    </row>
    <row r="840" spans="1:32" s="128" customFormat="1" ht="43.5" hidden="1" customHeight="1" x14ac:dyDescent="0.3">
      <c r="A840" s="441"/>
      <c r="B840" s="449"/>
      <c r="C840" s="444"/>
      <c r="D840" s="457"/>
      <c r="E840" s="460"/>
      <c r="F840" s="201" t="s">
        <v>393</v>
      </c>
      <c r="G840" s="137">
        <f t="shared" ref="G840:AF840" si="378">G841-G839</f>
        <v>0</v>
      </c>
      <c r="H840" s="140">
        <f t="shared" si="378"/>
        <v>0</v>
      </c>
      <c r="I840" s="140">
        <f t="shared" si="378"/>
        <v>0</v>
      </c>
      <c r="J840" s="140">
        <f t="shared" si="378"/>
        <v>0</v>
      </c>
      <c r="K840" s="140">
        <f t="shared" si="378"/>
        <v>0</v>
      </c>
      <c r="L840" s="140">
        <f t="shared" si="378"/>
        <v>0</v>
      </c>
      <c r="M840" s="140">
        <f t="shared" si="378"/>
        <v>0</v>
      </c>
      <c r="N840" s="140">
        <f t="shared" si="378"/>
        <v>0</v>
      </c>
      <c r="O840" s="140">
        <f t="shared" si="378"/>
        <v>0</v>
      </c>
      <c r="P840" s="140">
        <f t="shared" si="378"/>
        <v>0</v>
      </c>
      <c r="Q840" s="140">
        <f t="shared" si="378"/>
        <v>0</v>
      </c>
      <c r="R840" s="140">
        <f t="shared" si="378"/>
        <v>0</v>
      </c>
      <c r="S840" s="140">
        <f t="shared" si="378"/>
        <v>0</v>
      </c>
      <c r="T840" s="140">
        <f t="shared" si="378"/>
        <v>0</v>
      </c>
      <c r="U840" s="140">
        <f t="shared" si="378"/>
        <v>0</v>
      </c>
      <c r="V840" s="140">
        <f t="shared" si="378"/>
        <v>0</v>
      </c>
      <c r="W840" s="140">
        <f t="shared" si="378"/>
        <v>0</v>
      </c>
      <c r="X840" s="140">
        <f t="shared" si="378"/>
        <v>0</v>
      </c>
      <c r="Y840" s="140">
        <f t="shared" si="378"/>
        <v>0</v>
      </c>
      <c r="Z840" s="140">
        <f t="shared" si="378"/>
        <v>0</v>
      </c>
      <c r="AA840" s="140">
        <f t="shared" si="378"/>
        <v>0</v>
      </c>
      <c r="AB840" s="140">
        <f t="shared" si="378"/>
        <v>0</v>
      </c>
      <c r="AC840" s="140">
        <f t="shared" si="378"/>
        <v>0</v>
      </c>
      <c r="AD840" s="137">
        <f t="shared" si="378"/>
        <v>0</v>
      </c>
      <c r="AE840" s="145">
        <f t="shared" si="378"/>
        <v>0</v>
      </c>
      <c r="AF840" s="252">
        <f t="shared" si="378"/>
        <v>0</v>
      </c>
    </row>
    <row r="841" spans="1:32" s="128" customFormat="1" ht="43.5" hidden="1" customHeight="1" x14ac:dyDescent="0.3">
      <c r="A841" s="442"/>
      <c r="B841" s="450"/>
      <c r="C841" s="445"/>
      <c r="D841" s="458"/>
      <c r="E841" s="461"/>
      <c r="F841" s="204" t="s">
        <v>394</v>
      </c>
      <c r="G841" s="207"/>
      <c r="H841" s="207"/>
      <c r="I841" s="207"/>
      <c r="J841" s="207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  <c r="AA841" s="134"/>
      <c r="AB841" s="134"/>
      <c r="AC841" s="134"/>
      <c r="AD841" s="207"/>
      <c r="AE841" s="248"/>
      <c r="AF841" s="256"/>
    </row>
    <row r="842" spans="1:32" s="128" customFormat="1" ht="43.5" hidden="1" customHeight="1" x14ac:dyDescent="0.3">
      <c r="A842" s="440"/>
      <c r="B842" s="451"/>
      <c r="C842" s="443"/>
      <c r="D842" s="456"/>
      <c r="E842" s="459"/>
      <c r="F842" s="200" t="s">
        <v>392</v>
      </c>
      <c r="G842" s="216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  <c r="AA842" s="143"/>
      <c r="AB842" s="143"/>
      <c r="AC842" s="143"/>
      <c r="AD842" s="139"/>
      <c r="AE842" s="146"/>
      <c r="AF842" s="253"/>
    </row>
    <row r="843" spans="1:32" s="128" customFormat="1" ht="43.5" hidden="1" customHeight="1" x14ac:dyDescent="0.3">
      <c r="A843" s="441"/>
      <c r="B843" s="449"/>
      <c r="C843" s="444"/>
      <c r="D843" s="457"/>
      <c r="E843" s="460"/>
      <c r="F843" s="201" t="s">
        <v>393</v>
      </c>
      <c r="G843" s="137">
        <f t="shared" ref="G843:AF843" si="379">G844-G842</f>
        <v>0</v>
      </c>
      <c r="H843" s="140">
        <f t="shared" si="379"/>
        <v>0</v>
      </c>
      <c r="I843" s="140">
        <f t="shared" si="379"/>
        <v>0</v>
      </c>
      <c r="J843" s="140">
        <f t="shared" si="379"/>
        <v>0</v>
      </c>
      <c r="K843" s="140">
        <f t="shared" si="379"/>
        <v>0</v>
      </c>
      <c r="L843" s="140">
        <f t="shared" si="379"/>
        <v>0</v>
      </c>
      <c r="M843" s="140">
        <f t="shared" si="379"/>
        <v>0</v>
      </c>
      <c r="N843" s="140">
        <f t="shared" si="379"/>
        <v>0</v>
      </c>
      <c r="O843" s="140">
        <f t="shared" si="379"/>
        <v>0</v>
      </c>
      <c r="P843" s="140">
        <f t="shared" si="379"/>
        <v>0</v>
      </c>
      <c r="Q843" s="140">
        <f t="shared" si="379"/>
        <v>0</v>
      </c>
      <c r="R843" s="140">
        <f t="shared" si="379"/>
        <v>0</v>
      </c>
      <c r="S843" s="140">
        <f t="shared" si="379"/>
        <v>0</v>
      </c>
      <c r="T843" s="140">
        <f t="shared" si="379"/>
        <v>0</v>
      </c>
      <c r="U843" s="140">
        <f t="shared" si="379"/>
        <v>0</v>
      </c>
      <c r="V843" s="140">
        <f t="shared" si="379"/>
        <v>0</v>
      </c>
      <c r="W843" s="140">
        <f t="shared" si="379"/>
        <v>0</v>
      </c>
      <c r="X843" s="140">
        <f t="shared" si="379"/>
        <v>0</v>
      </c>
      <c r="Y843" s="140">
        <f t="shared" si="379"/>
        <v>0</v>
      </c>
      <c r="Z843" s="140">
        <f t="shared" si="379"/>
        <v>0</v>
      </c>
      <c r="AA843" s="140">
        <f t="shared" si="379"/>
        <v>0</v>
      </c>
      <c r="AB843" s="140">
        <f t="shared" si="379"/>
        <v>0</v>
      </c>
      <c r="AC843" s="140">
        <f t="shared" si="379"/>
        <v>0</v>
      </c>
      <c r="AD843" s="137">
        <f t="shared" si="379"/>
        <v>0</v>
      </c>
      <c r="AE843" s="145">
        <f t="shared" si="379"/>
        <v>0</v>
      </c>
      <c r="AF843" s="252">
        <f t="shared" si="379"/>
        <v>0</v>
      </c>
    </row>
    <row r="844" spans="1:32" s="128" customFormat="1" ht="43.5" hidden="1" customHeight="1" x14ac:dyDescent="0.3">
      <c r="A844" s="442"/>
      <c r="B844" s="450"/>
      <c r="C844" s="445"/>
      <c r="D844" s="458"/>
      <c r="E844" s="461"/>
      <c r="F844" s="204" t="s">
        <v>394</v>
      </c>
      <c r="G844" s="207"/>
      <c r="H844" s="207"/>
      <c r="I844" s="207"/>
      <c r="J844" s="207"/>
      <c r="K844" s="207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  <c r="AA844" s="134"/>
      <c r="AB844" s="134"/>
      <c r="AC844" s="134"/>
      <c r="AD844" s="207"/>
      <c r="AE844" s="248"/>
      <c r="AF844" s="256"/>
    </row>
    <row r="845" spans="1:32" s="128" customFormat="1" ht="45" hidden="1" customHeight="1" x14ac:dyDescent="0.3">
      <c r="A845" s="440"/>
      <c r="B845" s="451"/>
      <c r="C845" s="443"/>
      <c r="D845" s="456"/>
      <c r="E845" s="459"/>
      <c r="F845" s="200" t="s">
        <v>392</v>
      </c>
      <c r="G845" s="216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  <c r="AA845" s="143"/>
      <c r="AB845" s="143"/>
      <c r="AC845" s="143"/>
      <c r="AD845" s="139"/>
      <c r="AE845" s="146"/>
      <c r="AF845" s="253"/>
    </row>
    <row r="846" spans="1:32" s="128" customFormat="1" ht="45" hidden="1" customHeight="1" x14ac:dyDescent="0.3">
      <c r="A846" s="441"/>
      <c r="B846" s="449"/>
      <c r="C846" s="444"/>
      <c r="D846" s="457"/>
      <c r="E846" s="460"/>
      <c r="F846" s="201" t="s">
        <v>393</v>
      </c>
      <c r="G846" s="137">
        <f t="shared" ref="G846:AF846" si="380">G847-G845</f>
        <v>0</v>
      </c>
      <c r="H846" s="140">
        <f t="shared" si="380"/>
        <v>0</v>
      </c>
      <c r="I846" s="140">
        <f t="shared" si="380"/>
        <v>0</v>
      </c>
      <c r="J846" s="140">
        <f t="shared" si="380"/>
        <v>0</v>
      </c>
      <c r="K846" s="140">
        <f t="shared" si="380"/>
        <v>0</v>
      </c>
      <c r="L846" s="140">
        <f t="shared" si="380"/>
        <v>0</v>
      </c>
      <c r="M846" s="140">
        <f t="shared" si="380"/>
        <v>0</v>
      </c>
      <c r="N846" s="140">
        <f t="shared" si="380"/>
        <v>0</v>
      </c>
      <c r="O846" s="140">
        <f t="shared" si="380"/>
        <v>0</v>
      </c>
      <c r="P846" s="140">
        <f t="shared" si="380"/>
        <v>0</v>
      </c>
      <c r="Q846" s="140">
        <f t="shared" si="380"/>
        <v>0</v>
      </c>
      <c r="R846" s="140">
        <f t="shared" si="380"/>
        <v>0</v>
      </c>
      <c r="S846" s="140">
        <f t="shared" si="380"/>
        <v>0</v>
      </c>
      <c r="T846" s="140">
        <f t="shared" si="380"/>
        <v>0</v>
      </c>
      <c r="U846" s="140">
        <f t="shared" si="380"/>
        <v>0</v>
      </c>
      <c r="V846" s="140">
        <f t="shared" si="380"/>
        <v>0</v>
      </c>
      <c r="W846" s="140">
        <f t="shared" si="380"/>
        <v>0</v>
      </c>
      <c r="X846" s="140">
        <f t="shared" si="380"/>
        <v>0</v>
      </c>
      <c r="Y846" s="140">
        <f t="shared" si="380"/>
        <v>0</v>
      </c>
      <c r="Z846" s="140">
        <f t="shared" si="380"/>
        <v>0</v>
      </c>
      <c r="AA846" s="140">
        <f t="shared" si="380"/>
        <v>0</v>
      </c>
      <c r="AB846" s="140">
        <f t="shared" si="380"/>
        <v>0</v>
      </c>
      <c r="AC846" s="140">
        <f t="shared" si="380"/>
        <v>0</v>
      </c>
      <c r="AD846" s="137">
        <f t="shared" si="380"/>
        <v>0</v>
      </c>
      <c r="AE846" s="145">
        <f t="shared" si="380"/>
        <v>0</v>
      </c>
      <c r="AF846" s="252">
        <f t="shared" si="380"/>
        <v>0</v>
      </c>
    </row>
    <row r="847" spans="1:32" s="128" customFormat="1" ht="45" hidden="1" customHeight="1" x14ac:dyDescent="0.3">
      <c r="A847" s="442"/>
      <c r="B847" s="450"/>
      <c r="C847" s="445"/>
      <c r="D847" s="458"/>
      <c r="E847" s="461"/>
      <c r="F847" s="204" t="s">
        <v>394</v>
      </c>
      <c r="G847" s="207"/>
      <c r="H847" s="207"/>
      <c r="I847" s="207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  <c r="AA847" s="134"/>
      <c r="AB847" s="134"/>
      <c r="AC847" s="134"/>
      <c r="AD847" s="207"/>
      <c r="AE847" s="248"/>
      <c r="AF847" s="256"/>
    </row>
    <row r="848" spans="1:32" s="128" customFormat="1" ht="43.5" hidden="1" customHeight="1" x14ac:dyDescent="0.3">
      <c r="A848" s="440"/>
      <c r="B848" s="465"/>
      <c r="C848" s="443"/>
      <c r="D848" s="456"/>
      <c r="E848" s="459"/>
      <c r="F848" s="200" t="s">
        <v>392</v>
      </c>
      <c r="G848" s="216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  <c r="AA848" s="143"/>
      <c r="AB848" s="143"/>
      <c r="AC848" s="143"/>
      <c r="AD848" s="143"/>
      <c r="AE848" s="146"/>
      <c r="AF848" s="253"/>
    </row>
    <row r="849" spans="1:32" s="128" customFormat="1" ht="43.5" hidden="1" customHeight="1" x14ac:dyDescent="0.3">
      <c r="A849" s="441"/>
      <c r="B849" s="465"/>
      <c r="C849" s="444"/>
      <c r="D849" s="457"/>
      <c r="E849" s="460"/>
      <c r="F849" s="201" t="s">
        <v>393</v>
      </c>
      <c r="G849" s="137">
        <f t="shared" ref="G849:AF849" si="381">G850-G848</f>
        <v>0</v>
      </c>
      <c r="H849" s="140">
        <f t="shared" si="381"/>
        <v>0</v>
      </c>
      <c r="I849" s="140">
        <f t="shared" si="381"/>
        <v>0</v>
      </c>
      <c r="J849" s="140">
        <f t="shared" si="381"/>
        <v>0</v>
      </c>
      <c r="K849" s="140">
        <f t="shared" si="381"/>
        <v>0</v>
      </c>
      <c r="L849" s="140">
        <f t="shared" si="381"/>
        <v>0</v>
      </c>
      <c r="M849" s="140">
        <f t="shared" si="381"/>
        <v>0</v>
      </c>
      <c r="N849" s="140">
        <f t="shared" si="381"/>
        <v>0</v>
      </c>
      <c r="O849" s="140">
        <f t="shared" si="381"/>
        <v>0</v>
      </c>
      <c r="P849" s="140">
        <f t="shared" si="381"/>
        <v>0</v>
      </c>
      <c r="Q849" s="140">
        <f t="shared" si="381"/>
        <v>0</v>
      </c>
      <c r="R849" s="140">
        <f t="shared" si="381"/>
        <v>0</v>
      </c>
      <c r="S849" s="140">
        <f t="shared" si="381"/>
        <v>0</v>
      </c>
      <c r="T849" s="140">
        <f t="shared" si="381"/>
        <v>0</v>
      </c>
      <c r="U849" s="140">
        <f t="shared" si="381"/>
        <v>0</v>
      </c>
      <c r="V849" s="140">
        <f t="shared" si="381"/>
        <v>0</v>
      </c>
      <c r="W849" s="140">
        <f t="shared" si="381"/>
        <v>0</v>
      </c>
      <c r="X849" s="140">
        <f t="shared" si="381"/>
        <v>0</v>
      </c>
      <c r="Y849" s="140">
        <f t="shared" si="381"/>
        <v>0</v>
      </c>
      <c r="Z849" s="140">
        <f t="shared" si="381"/>
        <v>0</v>
      </c>
      <c r="AA849" s="140">
        <f t="shared" si="381"/>
        <v>0</v>
      </c>
      <c r="AB849" s="140">
        <f t="shared" si="381"/>
        <v>0</v>
      </c>
      <c r="AC849" s="140">
        <f t="shared" si="381"/>
        <v>0</v>
      </c>
      <c r="AD849" s="140">
        <f t="shared" si="381"/>
        <v>0</v>
      </c>
      <c r="AE849" s="250">
        <f t="shared" si="381"/>
        <v>0</v>
      </c>
      <c r="AF849" s="252">
        <f t="shared" si="381"/>
        <v>0</v>
      </c>
    </row>
    <row r="850" spans="1:32" s="128" customFormat="1" ht="43.5" hidden="1" customHeight="1" x14ac:dyDescent="0.3">
      <c r="A850" s="442"/>
      <c r="B850" s="465"/>
      <c r="C850" s="445"/>
      <c r="D850" s="458"/>
      <c r="E850" s="461"/>
      <c r="F850" s="204" t="s">
        <v>394</v>
      </c>
      <c r="G850" s="207"/>
      <c r="H850" s="207"/>
      <c r="I850" s="207"/>
      <c r="J850" s="207"/>
      <c r="K850" s="207"/>
      <c r="L850" s="207"/>
      <c r="M850" s="207"/>
      <c r="N850" s="207"/>
      <c r="O850" s="207"/>
      <c r="P850" s="207"/>
      <c r="Q850" s="207"/>
      <c r="R850" s="207"/>
      <c r="S850" s="207"/>
      <c r="T850" s="207"/>
      <c r="U850" s="207"/>
      <c r="V850" s="207"/>
      <c r="W850" s="207"/>
      <c r="X850" s="207"/>
      <c r="Y850" s="207"/>
      <c r="Z850" s="207"/>
      <c r="AA850" s="207"/>
      <c r="AB850" s="207"/>
      <c r="AC850" s="207"/>
      <c r="AD850" s="207"/>
      <c r="AE850" s="248"/>
      <c r="AF850" s="256"/>
    </row>
    <row r="851" spans="1:32" s="128" customFormat="1" ht="49.5" hidden="1" customHeight="1" x14ac:dyDescent="0.3">
      <c r="A851" s="440"/>
      <c r="B851" s="451"/>
      <c r="C851" s="443"/>
      <c r="D851" s="456"/>
      <c r="E851" s="459"/>
      <c r="F851" s="200" t="s">
        <v>392</v>
      </c>
      <c r="G851" s="216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s="143"/>
      <c r="AB851" s="143"/>
      <c r="AC851" s="143"/>
      <c r="AD851" s="139"/>
      <c r="AE851" s="146"/>
      <c r="AF851" s="253"/>
    </row>
    <row r="852" spans="1:32" s="128" customFormat="1" ht="49.5" hidden="1" customHeight="1" x14ac:dyDescent="0.3">
      <c r="A852" s="441"/>
      <c r="B852" s="449"/>
      <c r="C852" s="444"/>
      <c r="D852" s="457"/>
      <c r="E852" s="460"/>
      <c r="F852" s="201" t="s">
        <v>393</v>
      </c>
      <c r="G852" s="137">
        <f t="shared" ref="G852:AF852" si="382">G853-G851</f>
        <v>0</v>
      </c>
      <c r="H852" s="140">
        <f t="shared" si="382"/>
        <v>0</v>
      </c>
      <c r="I852" s="140">
        <f t="shared" si="382"/>
        <v>0</v>
      </c>
      <c r="J852" s="140">
        <f t="shared" si="382"/>
        <v>0</v>
      </c>
      <c r="K852" s="140">
        <f t="shared" si="382"/>
        <v>0</v>
      </c>
      <c r="L852" s="140">
        <f t="shared" si="382"/>
        <v>0</v>
      </c>
      <c r="M852" s="140">
        <f t="shared" si="382"/>
        <v>0</v>
      </c>
      <c r="N852" s="140">
        <f t="shared" si="382"/>
        <v>0</v>
      </c>
      <c r="O852" s="140">
        <f t="shared" si="382"/>
        <v>0</v>
      </c>
      <c r="P852" s="140">
        <f t="shared" si="382"/>
        <v>0</v>
      </c>
      <c r="Q852" s="140">
        <f t="shared" si="382"/>
        <v>0</v>
      </c>
      <c r="R852" s="140">
        <f t="shared" si="382"/>
        <v>0</v>
      </c>
      <c r="S852" s="140">
        <f t="shared" si="382"/>
        <v>0</v>
      </c>
      <c r="T852" s="140">
        <f t="shared" si="382"/>
        <v>0</v>
      </c>
      <c r="U852" s="140">
        <f t="shared" si="382"/>
        <v>0</v>
      </c>
      <c r="V852" s="140">
        <f t="shared" si="382"/>
        <v>0</v>
      </c>
      <c r="W852" s="140">
        <f t="shared" si="382"/>
        <v>0</v>
      </c>
      <c r="X852" s="140">
        <f t="shared" si="382"/>
        <v>0</v>
      </c>
      <c r="Y852" s="140">
        <f t="shared" si="382"/>
        <v>0</v>
      </c>
      <c r="Z852" s="140">
        <f t="shared" si="382"/>
        <v>0</v>
      </c>
      <c r="AA852" s="140">
        <f t="shared" si="382"/>
        <v>0</v>
      </c>
      <c r="AB852" s="140">
        <f t="shared" si="382"/>
        <v>0</v>
      </c>
      <c r="AC852" s="140">
        <f t="shared" si="382"/>
        <v>0</v>
      </c>
      <c r="AD852" s="137">
        <f t="shared" si="382"/>
        <v>0</v>
      </c>
      <c r="AE852" s="145">
        <f t="shared" si="382"/>
        <v>0</v>
      </c>
      <c r="AF852" s="252">
        <f t="shared" si="382"/>
        <v>0</v>
      </c>
    </row>
    <row r="853" spans="1:32" s="128" customFormat="1" ht="49.5" hidden="1" customHeight="1" x14ac:dyDescent="0.3">
      <c r="A853" s="442"/>
      <c r="B853" s="450"/>
      <c r="C853" s="445"/>
      <c r="D853" s="458"/>
      <c r="E853" s="461"/>
      <c r="F853" s="204" t="s">
        <v>394</v>
      </c>
      <c r="G853" s="207"/>
      <c r="H853" s="207"/>
      <c r="I853" s="207"/>
      <c r="J853" s="207"/>
      <c r="K853" s="207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  <c r="AA853" s="134"/>
      <c r="AB853" s="134"/>
      <c r="AC853" s="134"/>
      <c r="AD853" s="207"/>
      <c r="AE853" s="248"/>
      <c r="AF853" s="256"/>
    </row>
    <row r="854" spans="1:32" s="128" customFormat="1" ht="49.5" hidden="1" customHeight="1" x14ac:dyDescent="0.3">
      <c r="A854" s="440"/>
      <c r="B854" s="451"/>
      <c r="C854" s="443"/>
      <c r="D854" s="456"/>
      <c r="E854" s="459"/>
      <c r="F854" s="200" t="s">
        <v>392</v>
      </c>
      <c r="G854" s="216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  <c r="AB854" s="143"/>
      <c r="AC854" s="143"/>
      <c r="AD854" s="139"/>
      <c r="AE854" s="146"/>
      <c r="AF854" s="253"/>
    </row>
    <row r="855" spans="1:32" s="128" customFormat="1" ht="49.5" hidden="1" customHeight="1" x14ac:dyDescent="0.3">
      <c r="A855" s="441"/>
      <c r="B855" s="449"/>
      <c r="C855" s="444"/>
      <c r="D855" s="457"/>
      <c r="E855" s="460"/>
      <c r="F855" s="201" t="s">
        <v>393</v>
      </c>
      <c r="G855" s="137">
        <f t="shared" ref="G855:AF855" si="383">G856-G854</f>
        <v>0</v>
      </c>
      <c r="H855" s="140">
        <f t="shared" si="383"/>
        <v>0</v>
      </c>
      <c r="I855" s="140">
        <f t="shared" si="383"/>
        <v>0</v>
      </c>
      <c r="J855" s="140">
        <f t="shared" si="383"/>
        <v>0</v>
      </c>
      <c r="K855" s="140">
        <f t="shared" si="383"/>
        <v>0</v>
      </c>
      <c r="L855" s="140">
        <f t="shared" si="383"/>
        <v>0</v>
      </c>
      <c r="M855" s="140">
        <f t="shared" si="383"/>
        <v>0</v>
      </c>
      <c r="N855" s="140">
        <f t="shared" si="383"/>
        <v>0</v>
      </c>
      <c r="O855" s="140">
        <f t="shared" si="383"/>
        <v>0</v>
      </c>
      <c r="P855" s="140">
        <f t="shared" si="383"/>
        <v>0</v>
      </c>
      <c r="Q855" s="140">
        <f t="shared" si="383"/>
        <v>0</v>
      </c>
      <c r="R855" s="140">
        <f t="shared" si="383"/>
        <v>0</v>
      </c>
      <c r="S855" s="140">
        <f t="shared" si="383"/>
        <v>0</v>
      </c>
      <c r="T855" s="140">
        <f t="shared" si="383"/>
        <v>0</v>
      </c>
      <c r="U855" s="140">
        <f t="shared" si="383"/>
        <v>0</v>
      </c>
      <c r="V855" s="140">
        <f t="shared" si="383"/>
        <v>0</v>
      </c>
      <c r="W855" s="140">
        <f t="shared" si="383"/>
        <v>0</v>
      </c>
      <c r="X855" s="140">
        <f t="shared" si="383"/>
        <v>0</v>
      </c>
      <c r="Y855" s="140">
        <f t="shared" si="383"/>
        <v>0</v>
      </c>
      <c r="Z855" s="140">
        <f t="shared" si="383"/>
        <v>0</v>
      </c>
      <c r="AA855" s="140">
        <f t="shared" si="383"/>
        <v>0</v>
      </c>
      <c r="AB855" s="140">
        <f t="shared" si="383"/>
        <v>0</v>
      </c>
      <c r="AC855" s="140">
        <f t="shared" si="383"/>
        <v>0</v>
      </c>
      <c r="AD855" s="137">
        <f t="shared" si="383"/>
        <v>0</v>
      </c>
      <c r="AE855" s="145">
        <f t="shared" si="383"/>
        <v>0</v>
      </c>
      <c r="AF855" s="252">
        <f t="shared" si="383"/>
        <v>0</v>
      </c>
    </row>
    <row r="856" spans="1:32" s="128" customFormat="1" ht="49.5" hidden="1" customHeight="1" x14ac:dyDescent="0.3">
      <c r="A856" s="442"/>
      <c r="B856" s="450"/>
      <c r="C856" s="445"/>
      <c r="D856" s="458"/>
      <c r="E856" s="461"/>
      <c r="F856" s="204" t="s">
        <v>394</v>
      </c>
      <c r="G856" s="207"/>
      <c r="H856" s="207"/>
      <c r="I856" s="207"/>
      <c r="J856" s="207"/>
      <c r="K856" s="207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  <c r="AA856" s="134"/>
      <c r="AB856" s="134"/>
      <c r="AC856" s="134"/>
      <c r="AD856" s="207"/>
      <c r="AE856" s="248"/>
      <c r="AF856" s="256"/>
    </row>
    <row r="857" spans="1:32" s="128" customFormat="1" ht="49.5" hidden="1" customHeight="1" x14ac:dyDescent="0.3">
      <c r="A857" s="440"/>
      <c r="B857" s="451"/>
      <c r="C857" s="443"/>
      <c r="D857" s="456"/>
      <c r="E857" s="459"/>
      <c r="F857" s="200" t="s">
        <v>392</v>
      </c>
      <c r="G857" s="216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  <c r="AA857" s="143"/>
      <c r="AB857" s="143"/>
      <c r="AC857" s="143"/>
      <c r="AD857" s="139"/>
      <c r="AE857" s="146"/>
      <c r="AF857" s="253"/>
    </row>
    <row r="858" spans="1:32" s="128" customFormat="1" ht="49.5" hidden="1" customHeight="1" x14ac:dyDescent="0.3">
      <c r="A858" s="441"/>
      <c r="B858" s="449"/>
      <c r="C858" s="444"/>
      <c r="D858" s="457"/>
      <c r="E858" s="460"/>
      <c r="F858" s="201" t="s">
        <v>393</v>
      </c>
      <c r="G858" s="137">
        <f t="shared" ref="G858:AF858" si="384">G859-G857</f>
        <v>0</v>
      </c>
      <c r="H858" s="140">
        <f t="shared" si="384"/>
        <v>0</v>
      </c>
      <c r="I858" s="140">
        <f t="shared" si="384"/>
        <v>0</v>
      </c>
      <c r="J858" s="140">
        <f t="shared" si="384"/>
        <v>0</v>
      </c>
      <c r="K858" s="140">
        <f t="shared" si="384"/>
        <v>0</v>
      </c>
      <c r="L858" s="140">
        <f t="shared" si="384"/>
        <v>0</v>
      </c>
      <c r="M858" s="140">
        <f t="shared" si="384"/>
        <v>0</v>
      </c>
      <c r="N858" s="140">
        <f t="shared" si="384"/>
        <v>0</v>
      </c>
      <c r="O858" s="140">
        <f t="shared" si="384"/>
        <v>0</v>
      </c>
      <c r="P858" s="140">
        <f t="shared" si="384"/>
        <v>0</v>
      </c>
      <c r="Q858" s="140">
        <f t="shared" si="384"/>
        <v>0</v>
      </c>
      <c r="R858" s="140">
        <f t="shared" si="384"/>
        <v>0</v>
      </c>
      <c r="S858" s="140">
        <f t="shared" si="384"/>
        <v>0</v>
      </c>
      <c r="T858" s="140">
        <f t="shared" si="384"/>
        <v>0</v>
      </c>
      <c r="U858" s="140">
        <f t="shared" si="384"/>
        <v>0</v>
      </c>
      <c r="V858" s="140">
        <f t="shared" si="384"/>
        <v>0</v>
      </c>
      <c r="W858" s="140">
        <f t="shared" si="384"/>
        <v>0</v>
      </c>
      <c r="X858" s="140">
        <f t="shared" si="384"/>
        <v>0</v>
      </c>
      <c r="Y858" s="140">
        <f t="shared" si="384"/>
        <v>0</v>
      </c>
      <c r="Z858" s="140">
        <f t="shared" si="384"/>
        <v>0</v>
      </c>
      <c r="AA858" s="140">
        <f t="shared" si="384"/>
        <v>0</v>
      </c>
      <c r="AB858" s="140">
        <f t="shared" si="384"/>
        <v>0</v>
      </c>
      <c r="AC858" s="140">
        <f t="shared" si="384"/>
        <v>0</v>
      </c>
      <c r="AD858" s="137">
        <f t="shared" si="384"/>
        <v>0</v>
      </c>
      <c r="AE858" s="145">
        <f t="shared" si="384"/>
        <v>0</v>
      </c>
      <c r="AF858" s="252">
        <f t="shared" si="384"/>
        <v>0</v>
      </c>
    </row>
    <row r="859" spans="1:32" s="128" customFormat="1" ht="49.5" hidden="1" customHeight="1" x14ac:dyDescent="0.3">
      <c r="A859" s="442"/>
      <c r="B859" s="450"/>
      <c r="C859" s="445"/>
      <c r="D859" s="458"/>
      <c r="E859" s="461"/>
      <c r="F859" s="204" t="s">
        <v>394</v>
      </c>
      <c r="G859" s="207"/>
      <c r="H859" s="207"/>
      <c r="I859" s="207"/>
      <c r="J859" s="207"/>
      <c r="K859" s="207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  <c r="AA859" s="134"/>
      <c r="AB859" s="134"/>
      <c r="AC859" s="134"/>
      <c r="AD859" s="207"/>
      <c r="AE859" s="248"/>
      <c r="AF859" s="256"/>
    </row>
    <row r="860" spans="1:32" s="128" customFormat="1" ht="49.5" hidden="1" customHeight="1" x14ac:dyDescent="0.3">
      <c r="A860" s="440"/>
      <c r="B860" s="451"/>
      <c r="C860" s="443"/>
      <c r="D860" s="456"/>
      <c r="E860" s="459"/>
      <c r="F860" s="200" t="s">
        <v>392</v>
      </c>
      <c r="G860" s="216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  <c r="AA860" s="143"/>
      <c r="AB860" s="143"/>
      <c r="AC860" s="143"/>
      <c r="AD860" s="139"/>
      <c r="AE860" s="146"/>
      <c r="AF860" s="253"/>
    </row>
    <row r="861" spans="1:32" s="128" customFormat="1" ht="49.5" hidden="1" customHeight="1" x14ac:dyDescent="0.3">
      <c r="A861" s="441"/>
      <c r="B861" s="449"/>
      <c r="C861" s="444"/>
      <c r="D861" s="457"/>
      <c r="E861" s="460"/>
      <c r="F861" s="201" t="s">
        <v>393</v>
      </c>
      <c r="G861" s="137">
        <f t="shared" ref="G861:AF861" si="385">G862-G860</f>
        <v>0</v>
      </c>
      <c r="H861" s="140">
        <f t="shared" si="385"/>
        <v>0</v>
      </c>
      <c r="I861" s="140">
        <f t="shared" si="385"/>
        <v>0</v>
      </c>
      <c r="J861" s="140">
        <f t="shared" si="385"/>
        <v>0</v>
      </c>
      <c r="K861" s="140">
        <f t="shared" si="385"/>
        <v>0</v>
      </c>
      <c r="L861" s="140">
        <f t="shared" si="385"/>
        <v>0</v>
      </c>
      <c r="M861" s="140">
        <f t="shared" si="385"/>
        <v>0</v>
      </c>
      <c r="N861" s="140">
        <f t="shared" si="385"/>
        <v>0</v>
      </c>
      <c r="O861" s="140">
        <f t="shared" si="385"/>
        <v>0</v>
      </c>
      <c r="P861" s="140">
        <f t="shared" si="385"/>
        <v>0</v>
      </c>
      <c r="Q861" s="140">
        <f t="shared" si="385"/>
        <v>0</v>
      </c>
      <c r="R861" s="140">
        <f t="shared" si="385"/>
        <v>0</v>
      </c>
      <c r="S861" s="140">
        <f t="shared" si="385"/>
        <v>0</v>
      </c>
      <c r="T861" s="140">
        <f t="shared" si="385"/>
        <v>0</v>
      </c>
      <c r="U861" s="140">
        <f t="shared" si="385"/>
        <v>0</v>
      </c>
      <c r="V861" s="140">
        <f t="shared" si="385"/>
        <v>0</v>
      </c>
      <c r="W861" s="140">
        <f t="shared" si="385"/>
        <v>0</v>
      </c>
      <c r="X861" s="140">
        <f t="shared" si="385"/>
        <v>0</v>
      </c>
      <c r="Y861" s="140">
        <f t="shared" si="385"/>
        <v>0</v>
      </c>
      <c r="Z861" s="140">
        <f t="shared" si="385"/>
        <v>0</v>
      </c>
      <c r="AA861" s="140">
        <f t="shared" si="385"/>
        <v>0</v>
      </c>
      <c r="AB861" s="140">
        <f t="shared" si="385"/>
        <v>0</v>
      </c>
      <c r="AC861" s="140">
        <f t="shared" si="385"/>
        <v>0</v>
      </c>
      <c r="AD861" s="137">
        <f t="shared" si="385"/>
        <v>0</v>
      </c>
      <c r="AE861" s="145">
        <f t="shared" si="385"/>
        <v>0</v>
      </c>
      <c r="AF861" s="252">
        <f t="shared" si="385"/>
        <v>0</v>
      </c>
    </row>
    <row r="862" spans="1:32" s="128" customFormat="1" ht="49.5" hidden="1" customHeight="1" thickBot="1" x14ac:dyDescent="0.35">
      <c r="A862" s="466"/>
      <c r="B862" s="467"/>
      <c r="C862" s="468"/>
      <c r="D862" s="469"/>
      <c r="E862" s="470"/>
      <c r="F862" s="229" t="s">
        <v>394</v>
      </c>
      <c r="G862" s="208"/>
      <c r="H862" s="208"/>
      <c r="I862" s="208"/>
      <c r="J862" s="208"/>
      <c r="K862" s="208"/>
      <c r="L862" s="312"/>
      <c r="M862" s="312"/>
      <c r="N862" s="312"/>
      <c r="O862" s="312"/>
      <c r="P862" s="312"/>
      <c r="Q862" s="312"/>
      <c r="R862" s="312"/>
      <c r="S862" s="312"/>
      <c r="T862" s="312"/>
      <c r="U862" s="312"/>
      <c r="V862" s="312"/>
      <c r="W862" s="312"/>
      <c r="X862" s="312"/>
      <c r="Y862" s="312"/>
      <c r="Z862" s="312"/>
      <c r="AA862" s="312"/>
      <c r="AB862" s="312"/>
      <c r="AC862" s="312"/>
      <c r="AD862" s="208"/>
      <c r="AE862" s="251"/>
      <c r="AF862" s="258"/>
    </row>
  </sheetData>
  <mergeCells count="1375">
    <mergeCell ref="A494:A496"/>
    <mergeCell ref="B494:B496"/>
    <mergeCell ref="C494:C496"/>
    <mergeCell ref="D494:D496"/>
    <mergeCell ref="E494:E496"/>
    <mergeCell ref="A497:A499"/>
    <mergeCell ref="B497:B499"/>
    <mergeCell ref="C497:C499"/>
    <mergeCell ref="D497:D499"/>
    <mergeCell ref="E497:E499"/>
    <mergeCell ref="A500:A502"/>
    <mergeCell ref="B500:B502"/>
    <mergeCell ref="C500:C502"/>
    <mergeCell ref="D500:D502"/>
    <mergeCell ref="E500:E502"/>
    <mergeCell ref="A485:A487"/>
    <mergeCell ref="B485:B487"/>
    <mergeCell ref="C485:C487"/>
    <mergeCell ref="D485:D487"/>
    <mergeCell ref="E485:E487"/>
    <mergeCell ref="A488:A490"/>
    <mergeCell ref="B488:B490"/>
    <mergeCell ref="C488:C490"/>
    <mergeCell ref="D488:D490"/>
    <mergeCell ref="E488:E490"/>
    <mergeCell ref="A491:A493"/>
    <mergeCell ref="B491:B493"/>
    <mergeCell ref="C491:C493"/>
    <mergeCell ref="D491:D493"/>
    <mergeCell ref="E491:E493"/>
    <mergeCell ref="A734:A736"/>
    <mergeCell ref="B734:B736"/>
    <mergeCell ref="C734:C736"/>
    <mergeCell ref="D734:D736"/>
    <mergeCell ref="E734:E736"/>
    <mergeCell ref="A258:A260"/>
    <mergeCell ref="B366:B368"/>
    <mergeCell ref="D351:D353"/>
    <mergeCell ref="A351:A353"/>
    <mergeCell ref="A294:A296"/>
    <mergeCell ref="A309:A311"/>
    <mergeCell ref="A333:A335"/>
    <mergeCell ref="A728:A730"/>
    <mergeCell ref="B728:B730"/>
    <mergeCell ref="C728:C730"/>
    <mergeCell ref="D728:D730"/>
    <mergeCell ref="E728:E730"/>
    <mergeCell ref="A731:A733"/>
    <mergeCell ref="B731:B733"/>
    <mergeCell ref="C731:C733"/>
    <mergeCell ref="D731:D733"/>
    <mergeCell ref="E731:E733"/>
    <mergeCell ref="B321:B323"/>
    <mergeCell ref="D324:D326"/>
    <mergeCell ref="B363:B365"/>
    <mergeCell ref="B354:B356"/>
    <mergeCell ref="C324:C326"/>
    <mergeCell ref="C327:C329"/>
    <mergeCell ref="B333:B335"/>
    <mergeCell ref="E342:E344"/>
    <mergeCell ref="C342:C344"/>
    <mergeCell ref="C333:C335"/>
    <mergeCell ref="E306:E308"/>
    <mergeCell ref="C345:C347"/>
    <mergeCell ref="A54:A56"/>
    <mergeCell ref="B54:B56"/>
    <mergeCell ref="C54:C56"/>
    <mergeCell ref="D54:D56"/>
    <mergeCell ref="E54:E56"/>
    <mergeCell ref="A60:A62"/>
    <mergeCell ref="B60:B62"/>
    <mergeCell ref="C60:C62"/>
    <mergeCell ref="D60:D62"/>
    <mergeCell ref="E60:E62"/>
    <mergeCell ref="C366:C368"/>
    <mergeCell ref="E363:E365"/>
    <mergeCell ref="A247:A249"/>
    <mergeCell ref="B288:B290"/>
    <mergeCell ref="A285:A287"/>
    <mergeCell ref="D247:D249"/>
    <mergeCell ref="E276:E278"/>
    <mergeCell ref="A269:A271"/>
    <mergeCell ref="B282:B284"/>
    <mergeCell ref="C282:C284"/>
    <mergeCell ref="C297:C299"/>
    <mergeCell ref="A327:A329"/>
    <mergeCell ref="A181:A183"/>
    <mergeCell ref="C181:C183"/>
    <mergeCell ref="D181:D183"/>
    <mergeCell ref="A193:A195"/>
    <mergeCell ref="E184:E186"/>
    <mergeCell ref="E190:E192"/>
    <mergeCell ref="C336:C338"/>
    <mergeCell ref="D330:D332"/>
    <mergeCell ref="B680:B682"/>
    <mergeCell ref="B378:B380"/>
    <mergeCell ref="A375:A377"/>
    <mergeCell ref="E381:E383"/>
    <mergeCell ref="E327:E329"/>
    <mergeCell ref="A381:A383"/>
    <mergeCell ref="B381:B383"/>
    <mergeCell ref="B372:B374"/>
    <mergeCell ref="B336:B338"/>
    <mergeCell ref="E312:E314"/>
    <mergeCell ref="A324:A326"/>
    <mergeCell ref="B360:B362"/>
    <mergeCell ref="C360:C362"/>
    <mergeCell ref="B342:B344"/>
    <mergeCell ref="B318:B320"/>
    <mergeCell ref="A321:A323"/>
    <mergeCell ref="A614:A616"/>
    <mergeCell ref="A656:A658"/>
    <mergeCell ref="B656:B658"/>
    <mergeCell ref="A635:A637"/>
    <mergeCell ref="B635:B637"/>
    <mergeCell ref="C635:C637"/>
    <mergeCell ref="D635:D637"/>
    <mergeCell ref="E635:E637"/>
    <mergeCell ref="A632:A634"/>
    <mergeCell ref="B632:B634"/>
    <mergeCell ref="E345:E347"/>
    <mergeCell ref="E369:E371"/>
    <mergeCell ref="C632:C634"/>
    <mergeCell ref="D632:D634"/>
    <mergeCell ref="E632:E634"/>
    <mergeCell ref="D321:D323"/>
    <mergeCell ref="A695:A697"/>
    <mergeCell ref="A674:A676"/>
    <mergeCell ref="A677:A679"/>
    <mergeCell ref="A680:A682"/>
    <mergeCell ref="C680:C682"/>
    <mergeCell ref="E686:E688"/>
    <mergeCell ref="E689:E691"/>
    <mergeCell ref="A330:A332"/>
    <mergeCell ref="B330:B332"/>
    <mergeCell ref="C330:C332"/>
    <mergeCell ref="E336:E338"/>
    <mergeCell ref="E351:E353"/>
    <mergeCell ref="E360:E362"/>
    <mergeCell ref="D336:D338"/>
    <mergeCell ref="E330:E332"/>
    <mergeCell ref="B351:B353"/>
    <mergeCell ref="A794:A796"/>
    <mergeCell ref="E402:E404"/>
    <mergeCell ref="A405:A407"/>
    <mergeCell ref="B405:B407"/>
    <mergeCell ref="C405:C407"/>
    <mergeCell ref="D405:D407"/>
    <mergeCell ref="E617:E619"/>
    <mergeCell ref="D665:D667"/>
    <mergeCell ref="C743:C745"/>
    <mergeCell ref="D743:D745"/>
    <mergeCell ref="A716:A718"/>
    <mergeCell ref="A722:A724"/>
    <mergeCell ref="A719:A721"/>
    <mergeCell ref="A737:A739"/>
    <mergeCell ref="A698:A700"/>
    <mergeCell ref="A671:A673"/>
    <mergeCell ref="A692:A694"/>
    <mergeCell ref="A689:A691"/>
    <mergeCell ref="D671:D673"/>
    <mergeCell ref="A764:A766"/>
    <mergeCell ref="E821:E823"/>
    <mergeCell ref="C785:C787"/>
    <mergeCell ref="B824:B826"/>
    <mergeCell ref="C824:C826"/>
    <mergeCell ref="D824:D826"/>
    <mergeCell ref="D779:D781"/>
    <mergeCell ref="C752:C754"/>
    <mergeCell ref="E701:E703"/>
    <mergeCell ref="A704:A706"/>
    <mergeCell ref="B704:B706"/>
    <mergeCell ref="C704:C706"/>
    <mergeCell ref="D704:D706"/>
    <mergeCell ref="E704:E706"/>
    <mergeCell ref="A749:A751"/>
    <mergeCell ref="C767:C769"/>
    <mergeCell ref="A686:A688"/>
    <mergeCell ref="B692:B694"/>
    <mergeCell ref="E707:E709"/>
    <mergeCell ref="E794:E796"/>
    <mergeCell ref="C782:C784"/>
    <mergeCell ref="B785:B787"/>
    <mergeCell ref="E695:E697"/>
    <mergeCell ref="D794:D796"/>
    <mergeCell ref="E746:E748"/>
    <mergeCell ref="C791:C793"/>
    <mergeCell ref="A707:A709"/>
    <mergeCell ref="A740:A742"/>
    <mergeCell ref="E770:E772"/>
    <mergeCell ref="D686:D688"/>
    <mergeCell ref="C758:C760"/>
    <mergeCell ref="B707:B709"/>
    <mergeCell ref="A776:A778"/>
    <mergeCell ref="A713:A715"/>
    <mergeCell ref="D830:D832"/>
    <mergeCell ref="A782:A784"/>
    <mergeCell ref="B788:B790"/>
    <mergeCell ref="A836:A838"/>
    <mergeCell ref="B836:B838"/>
    <mergeCell ref="C746:C748"/>
    <mergeCell ref="E743:E745"/>
    <mergeCell ref="A824:A826"/>
    <mergeCell ref="A725:A727"/>
    <mergeCell ref="C737:C739"/>
    <mergeCell ref="A767:A769"/>
    <mergeCell ref="D773:D775"/>
    <mergeCell ref="D833:D835"/>
    <mergeCell ref="E833:E835"/>
    <mergeCell ref="A746:A748"/>
    <mergeCell ref="A809:A811"/>
    <mergeCell ref="B809:B811"/>
    <mergeCell ref="C809:C811"/>
    <mergeCell ref="E836:E838"/>
    <mergeCell ref="D836:D838"/>
    <mergeCell ref="C836:C838"/>
    <mergeCell ref="A785:A787"/>
    <mergeCell ref="B725:B727"/>
    <mergeCell ref="B830:B832"/>
    <mergeCell ref="C830:C832"/>
    <mergeCell ref="D821:D823"/>
    <mergeCell ref="A818:A820"/>
    <mergeCell ref="E791:E793"/>
    <mergeCell ref="B776:B778"/>
    <mergeCell ref="A806:A808"/>
    <mergeCell ref="C815:C817"/>
    <mergeCell ref="D815:D817"/>
    <mergeCell ref="C833:C835"/>
    <mergeCell ref="E806:E808"/>
    <mergeCell ref="C797:C799"/>
    <mergeCell ref="C800:C802"/>
    <mergeCell ref="D812:D814"/>
    <mergeCell ref="B758:B760"/>
    <mergeCell ref="B791:B793"/>
    <mergeCell ref="D782:D784"/>
    <mergeCell ref="E830:E832"/>
    <mergeCell ref="C821:C823"/>
    <mergeCell ref="E824:E826"/>
    <mergeCell ref="A827:A829"/>
    <mergeCell ref="E764:E766"/>
    <mergeCell ref="E758:E760"/>
    <mergeCell ref="C794:C796"/>
    <mergeCell ref="E818:E820"/>
    <mergeCell ref="D803:D805"/>
    <mergeCell ref="A803:A805"/>
    <mergeCell ref="D818:D820"/>
    <mergeCell ref="A812:A814"/>
    <mergeCell ref="B812:B814"/>
    <mergeCell ref="D809:D811"/>
    <mergeCell ref="E815:E817"/>
    <mergeCell ref="E812:E814"/>
    <mergeCell ref="C812:C814"/>
    <mergeCell ref="C806:C808"/>
    <mergeCell ref="C803:C805"/>
    <mergeCell ref="A701:A703"/>
    <mergeCell ref="B701:B703"/>
    <mergeCell ref="C701:C703"/>
    <mergeCell ref="D701:D703"/>
    <mergeCell ref="B761:B763"/>
    <mergeCell ref="C764:C766"/>
    <mergeCell ref="B755:B757"/>
    <mergeCell ref="B767:B769"/>
    <mergeCell ref="A755:A757"/>
    <mergeCell ref="A833:A835"/>
    <mergeCell ref="B833:B835"/>
    <mergeCell ref="D740:D742"/>
    <mergeCell ref="D749:D751"/>
    <mergeCell ref="D746:D748"/>
    <mergeCell ref="A788:A790"/>
    <mergeCell ref="C770:C772"/>
    <mergeCell ref="D776:D778"/>
    <mergeCell ref="D758:D760"/>
    <mergeCell ref="A758:A760"/>
    <mergeCell ref="A761:A763"/>
    <mergeCell ref="B737:B739"/>
    <mergeCell ref="C788:C790"/>
    <mergeCell ref="D788:D790"/>
    <mergeCell ref="B773:B775"/>
    <mergeCell ref="D713:D715"/>
    <mergeCell ref="D716:D718"/>
    <mergeCell ref="D785:D787"/>
    <mergeCell ref="D737:D739"/>
    <mergeCell ref="B740:B742"/>
    <mergeCell ref="B749:B751"/>
    <mergeCell ref="C740:C742"/>
    <mergeCell ref="D707:D709"/>
    <mergeCell ref="D719:D721"/>
    <mergeCell ref="B716:B718"/>
    <mergeCell ref="A839:A841"/>
    <mergeCell ref="B839:B841"/>
    <mergeCell ref="C839:C841"/>
    <mergeCell ref="D839:D841"/>
    <mergeCell ref="E839:E841"/>
    <mergeCell ref="B764:B766"/>
    <mergeCell ref="A743:A745"/>
    <mergeCell ref="E800:E802"/>
    <mergeCell ref="E785:E787"/>
    <mergeCell ref="C818:C820"/>
    <mergeCell ref="E755:E757"/>
    <mergeCell ref="D770:D772"/>
    <mergeCell ref="B779:B781"/>
    <mergeCell ref="C779:C781"/>
    <mergeCell ref="E788:E790"/>
    <mergeCell ref="A800:A802"/>
    <mergeCell ref="E779:E781"/>
    <mergeCell ref="B800:B802"/>
    <mergeCell ref="D800:D802"/>
    <mergeCell ref="B794:B796"/>
    <mergeCell ref="A791:A793"/>
    <mergeCell ref="A752:A754"/>
    <mergeCell ref="C761:C763"/>
    <mergeCell ref="B770:B772"/>
    <mergeCell ref="B806:B808"/>
    <mergeCell ref="A773:A775"/>
    <mergeCell ref="D764:D766"/>
    <mergeCell ref="A770:A772"/>
    <mergeCell ref="B746:B748"/>
    <mergeCell ref="B752:B754"/>
    <mergeCell ref="B695:B697"/>
    <mergeCell ref="E740:E742"/>
    <mergeCell ref="E725:E727"/>
    <mergeCell ref="E737:E739"/>
    <mergeCell ref="C689:C691"/>
    <mergeCell ref="D689:D691"/>
    <mergeCell ref="C776:C778"/>
    <mergeCell ref="E776:E778"/>
    <mergeCell ref="E623:E625"/>
    <mergeCell ref="E620:E622"/>
    <mergeCell ref="C620:C622"/>
    <mergeCell ref="D620:D622"/>
    <mergeCell ref="A650:A652"/>
    <mergeCell ref="B650:B652"/>
    <mergeCell ref="A626:A628"/>
    <mergeCell ref="C749:C751"/>
    <mergeCell ref="D725:D727"/>
    <mergeCell ref="E749:E751"/>
    <mergeCell ref="D767:D769"/>
    <mergeCell ref="C755:C757"/>
    <mergeCell ref="E752:E754"/>
    <mergeCell ref="D755:D757"/>
    <mergeCell ref="E761:E763"/>
    <mergeCell ref="D761:D763"/>
    <mergeCell ref="D752:D754"/>
    <mergeCell ref="C716:C718"/>
    <mergeCell ref="E719:E721"/>
    <mergeCell ref="C719:C721"/>
    <mergeCell ref="C713:C715"/>
    <mergeCell ref="B719:B721"/>
    <mergeCell ref="A683:A685"/>
    <mergeCell ref="B620:B622"/>
    <mergeCell ref="C692:C694"/>
    <mergeCell ref="E677:E679"/>
    <mergeCell ref="B677:B679"/>
    <mergeCell ref="E692:E694"/>
    <mergeCell ref="C695:C697"/>
    <mergeCell ref="D695:D697"/>
    <mergeCell ref="E713:E715"/>
    <mergeCell ref="E680:E682"/>
    <mergeCell ref="B617:B619"/>
    <mergeCell ref="A617:A619"/>
    <mergeCell ref="A644:A646"/>
    <mergeCell ref="B644:B646"/>
    <mergeCell ref="A638:A640"/>
    <mergeCell ref="A629:A631"/>
    <mergeCell ref="A623:A625"/>
    <mergeCell ref="B614:B616"/>
    <mergeCell ref="D614:D616"/>
    <mergeCell ref="D638:D640"/>
    <mergeCell ref="B698:B700"/>
    <mergeCell ref="B710:B712"/>
    <mergeCell ref="A659:A661"/>
    <mergeCell ref="B659:B661"/>
    <mergeCell ref="A662:A664"/>
    <mergeCell ref="B662:B664"/>
    <mergeCell ref="A710:A712"/>
    <mergeCell ref="A647:A649"/>
    <mergeCell ref="B623:B625"/>
    <mergeCell ref="B653:B655"/>
    <mergeCell ref="C674:C676"/>
    <mergeCell ref="D656:D658"/>
    <mergeCell ref="B665:B667"/>
    <mergeCell ref="A668:A670"/>
    <mergeCell ref="C644:C646"/>
    <mergeCell ref="C629:C631"/>
    <mergeCell ref="C617:C619"/>
    <mergeCell ref="C638:C640"/>
    <mergeCell ref="C656:C658"/>
    <mergeCell ref="C659:C661"/>
    <mergeCell ref="D659:D661"/>
    <mergeCell ref="E659:E661"/>
    <mergeCell ref="C662:C664"/>
    <mergeCell ref="C665:C667"/>
    <mergeCell ref="E644:E646"/>
    <mergeCell ref="C653:C655"/>
    <mergeCell ref="E656:E658"/>
    <mergeCell ref="E650:E652"/>
    <mergeCell ref="E578:E580"/>
    <mergeCell ref="E581:E583"/>
    <mergeCell ref="C539:C541"/>
    <mergeCell ref="C575:C577"/>
    <mergeCell ref="E602:E604"/>
    <mergeCell ref="B512:B514"/>
    <mergeCell ref="C512:C514"/>
    <mergeCell ref="D512:D514"/>
    <mergeCell ref="B554:B556"/>
    <mergeCell ref="E551:E553"/>
    <mergeCell ref="E545:E547"/>
    <mergeCell ref="E542:E544"/>
    <mergeCell ref="C515:C517"/>
    <mergeCell ref="D530:D532"/>
    <mergeCell ref="B518:B520"/>
    <mergeCell ref="B569:B571"/>
    <mergeCell ref="D545:D547"/>
    <mergeCell ref="E563:E565"/>
    <mergeCell ref="E560:E562"/>
    <mergeCell ref="C551:C553"/>
    <mergeCell ref="B563:B565"/>
    <mergeCell ref="C563:C565"/>
    <mergeCell ref="C560:C562"/>
    <mergeCell ref="D521:D523"/>
    <mergeCell ref="D557:D559"/>
    <mergeCell ref="D569:D571"/>
    <mergeCell ref="D560:D562"/>
    <mergeCell ref="E554:E556"/>
    <mergeCell ref="E515:E517"/>
    <mergeCell ref="D515:D517"/>
    <mergeCell ref="E524:E526"/>
    <mergeCell ref="E527:E529"/>
    <mergeCell ref="E530:E532"/>
    <mergeCell ref="B515:B517"/>
    <mergeCell ref="C536:C538"/>
    <mergeCell ref="E518:E520"/>
    <mergeCell ref="E539:E541"/>
    <mergeCell ref="E536:E538"/>
    <mergeCell ref="C557:C559"/>
    <mergeCell ref="B548:B550"/>
    <mergeCell ref="C590:C592"/>
    <mergeCell ref="D590:D592"/>
    <mergeCell ref="E569:E571"/>
    <mergeCell ref="E533:E535"/>
    <mergeCell ref="B536:B538"/>
    <mergeCell ref="D584:D586"/>
    <mergeCell ref="D575:D577"/>
    <mergeCell ref="D554:D556"/>
    <mergeCell ref="B533:B535"/>
    <mergeCell ref="D527:D529"/>
    <mergeCell ref="D539:D541"/>
    <mergeCell ref="C548:C550"/>
    <mergeCell ref="D566:D568"/>
    <mergeCell ref="E566:E568"/>
    <mergeCell ref="C566:C568"/>
    <mergeCell ref="E587:E589"/>
    <mergeCell ref="B572:B574"/>
    <mergeCell ref="E590:E592"/>
    <mergeCell ref="C587:C589"/>
    <mergeCell ref="D587:D589"/>
    <mergeCell ref="D542:D544"/>
    <mergeCell ref="E548:E550"/>
    <mergeCell ref="B551:B553"/>
    <mergeCell ref="B566:B568"/>
    <mergeCell ref="B506:B508"/>
    <mergeCell ref="D506:D508"/>
    <mergeCell ref="C506:C508"/>
    <mergeCell ref="B426:B428"/>
    <mergeCell ref="C426:C428"/>
    <mergeCell ref="D426:D428"/>
    <mergeCell ref="E426:E428"/>
    <mergeCell ref="B429:B431"/>
    <mergeCell ref="C429:C431"/>
    <mergeCell ref="B438:B440"/>
    <mergeCell ref="B509:B511"/>
    <mergeCell ref="B453:B455"/>
    <mergeCell ref="C453:C455"/>
    <mergeCell ref="D453:D455"/>
    <mergeCell ref="B459:B461"/>
    <mergeCell ref="C459:C461"/>
    <mergeCell ref="B462:B464"/>
    <mergeCell ref="C462:C464"/>
    <mergeCell ref="D462:D464"/>
    <mergeCell ref="E441:E443"/>
    <mergeCell ref="C471:C473"/>
    <mergeCell ref="E506:E508"/>
    <mergeCell ref="E471:E473"/>
    <mergeCell ref="B444:B446"/>
    <mergeCell ref="B432:B434"/>
    <mergeCell ref="C432:C434"/>
    <mergeCell ref="E444:E446"/>
    <mergeCell ref="B471:B473"/>
    <mergeCell ref="E432:E434"/>
    <mergeCell ref="C482:C484"/>
    <mergeCell ref="E465:E467"/>
    <mergeCell ref="E459:E461"/>
    <mergeCell ref="E512:E514"/>
    <mergeCell ref="E474:E476"/>
    <mergeCell ref="C533:C535"/>
    <mergeCell ref="D533:D535"/>
    <mergeCell ref="E521:E523"/>
    <mergeCell ref="D474:D476"/>
    <mergeCell ref="C521:C523"/>
    <mergeCell ref="B450:B452"/>
    <mergeCell ref="B417:B419"/>
    <mergeCell ref="C441:C443"/>
    <mergeCell ref="C435:C437"/>
    <mergeCell ref="E509:E511"/>
    <mergeCell ref="A521:A523"/>
    <mergeCell ref="D518:D520"/>
    <mergeCell ref="D459:D461"/>
    <mergeCell ref="A447:A449"/>
    <mergeCell ref="A518:A520"/>
    <mergeCell ref="E438:E440"/>
    <mergeCell ref="B441:B443"/>
    <mergeCell ref="D441:D443"/>
    <mergeCell ref="A417:A419"/>
    <mergeCell ref="D438:D440"/>
    <mergeCell ref="D429:D431"/>
    <mergeCell ref="E456:E458"/>
    <mergeCell ref="D417:D419"/>
    <mergeCell ref="E417:E419"/>
    <mergeCell ref="E447:E449"/>
    <mergeCell ref="A459:A461"/>
    <mergeCell ref="C468:C470"/>
    <mergeCell ref="B521:B523"/>
    <mergeCell ref="E450:E452"/>
    <mergeCell ref="A471:A473"/>
    <mergeCell ref="A465:A467"/>
    <mergeCell ref="B465:B467"/>
    <mergeCell ref="C465:C467"/>
    <mergeCell ref="D465:D467"/>
    <mergeCell ref="A444:A446"/>
    <mergeCell ref="B468:B470"/>
    <mergeCell ref="A450:A452"/>
    <mergeCell ref="C450:C452"/>
    <mergeCell ref="D450:D452"/>
    <mergeCell ref="A462:A464"/>
    <mergeCell ref="D408:D410"/>
    <mergeCell ref="A423:A425"/>
    <mergeCell ref="A414:A416"/>
    <mergeCell ref="D432:D434"/>
    <mergeCell ref="B402:B404"/>
    <mergeCell ref="C402:C404"/>
    <mergeCell ref="C438:C440"/>
    <mergeCell ref="A438:A440"/>
    <mergeCell ref="A435:A437"/>
    <mergeCell ref="A432:A434"/>
    <mergeCell ref="B420:B422"/>
    <mergeCell ref="D435:D437"/>
    <mergeCell ref="C447:C449"/>
    <mergeCell ref="D447:D449"/>
    <mergeCell ref="C414:C416"/>
    <mergeCell ref="D414:D416"/>
    <mergeCell ref="B435:B437"/>
    <mergeCell ref="D420:D422"/>
    <mergeCell ref="D468:D470"/>
    <mergeCell ref="A411:A413"/>
    <mergeCell ref="A456:A458"/>
    <mergeCell ref="D369:D371"/>
    <mergeCell ref="B339:B341"/>
    <mergeCell ref="A360:A362"/>
    <mergeCell ref="E354:E356"/>
    <mergeCell ref="E348:E350"/>
    <mergeCell ref="B369:B371"/>
    <mergeCell ref="C363:C365"/>
    <mergeCell ref="C351:C353"/>
    <mergeCell ref="D339:D341"/>
    <mergeCell ref="B357:B359"/>
    <mergeCell ref="C384:C386"/>
    <mergeCell ref="D384:D386"/>
    <mergeCell ref="E393:E395"/>
    <mergeCell ref="E396:E398"/>
    <mergeCell ref="D348:D350"/>
    <mergeCell ref="C354:C356"/>
    <mergeCell ref="D354:D356"/>
    <mergeCell ref="D366:D368"/>
    <mergeCell ref="C348:C350"/>
    <mergeCell ref="E366:E368"/>
    <mergeCell ref="D387:D389"/>
    <mergeCell ref="E462:E464"/>
    <mergeCell ref="E429:E431"/>
    <mergeCell ref="E420:E422"/>
    <mergeCell ref="B423:B425"/>
    <mergeCell ref="C423:C425"/>
    <mergeCell ref="D423:D425"/>
    <mergeCell ref="E423:E425"/>
    <mergeCell ref="D444:D446"/>
    <mergeCell ref="E411:E413"/>
    <mergeCell ref="B396:B398"/>
    <mergeCell ref="B393:B395"/>
    <mergeCell ref="C444:C446"/>
    <mergeCell ref="C396:C398"/>
    <mergeCell ref="D396:D398"/>
    <mergeCell ref="C399:C401"/>
    <mergeCell ref="D399:D401"/>
    <mergeCell ref="D393:D395"/>
    <mergeCell ref="C420:C422"/>
    <mergeCell ref="C417:C419"/>
    <mergeCell ref="B408:B410"/>
    <mergeCell ref="C411:C413"/>
    <mergeCell ref="D411:D413"/>
    <mergeCell ref="E399:E401"/>
    <mergeCell ref="C321:C323"/>
    <mergeCell ref="C312:C314"/>
    <mergeCell ref="B324:B326"/>
    <mergeCell ref="C315:C317"/>
    <mergeCell ref="D315:D317"/>
    <mergeCell ref="B327:B329"/>
    <mergeCell ref="D303:D305"/>
    <mergeCell ref="B315:B317"/>
    <mergeCell ref="D333:D335"/>
    <mergeCell ref="D381:D383"/>
    <mergeCell ref="A315:A317"/>
    <mergeCell ref="E414:E416"/>
    <mergeCell ref="B456:B458"/>
    <mergeCell ref="C456:C458"/>
    <mergeCell ref="D456:D458"/>
    <mergeCell ref="C408:C410"/>
    <mergeCell ref="E408:E410"/>
    <mergeCell ref="C390:C392"/>
    <mergeCell ref="B414:B416"/>
    <mergeCell ref="E384:E386"/>
    <mergeCell ref="E339:E341"/>
    <mergeCell ref="E378:E380"/>
    <mergeCell ref="E375:E377"/>
    <mergeCell ref="C381:C383"/>
    <mergeCell ref="D378:D380"/>
    <mergeCell ref="B375:B377"/>
    <mergeCell ref="D363:D365"/>
    <mergeCell ref="B345:B347"/>
    <mergeCell ref="A378:A380"/>
    <mergeCell ref="C378:C380"/>
    <mergeCell ref="C375:C377"/>
    <mergeCell ref="E372:E374"/>
    <mergeCell ref="C294:C296"/>
    <mergeCell ref="B300:B302"/>
    <mergeCell ref="A297:A299"/>
    <mergeCell ref="A288:A290"/>
    <mergeCell ref="A276:A278"/>
    <mergeCell ref="D297:D299"/>
    <mergeCell ref="A303:A305"/>
    <mergeCell ref="A312:A314"/>
    <mergeCell ref="C214:C216"/>
    <mergeCell ref="C205:C207"/>
    <mergeCell ref="A211:A213"/>
    <mergeCell ref="D211:D213"/>
    <mergeCell ref="B211:B213"/>
    <mergeCell ref="B208:B210"/>
    <mergeCell ref="A408:A410"/>
    <mergeCell ref="B387:B389"/>
    <mergeCell ref="C300:C302"/>
    <mergeCell ref="D372:D374"/>
    <mergeCell ref="C309:C311"/>
    <mergeCell ref="D345:D347"/>
    <mergeCell ref="B306:B308"/>
    <mergeCell ref="C306:C308"/>
    <mergeCell ref="B294:B296"/>
    <mergeCell ref="A342:A344"/>
    <mergeCell ref="C339:C341"/>
    <mergeCell ref="A345:A347"/>
    <mergeCell ref="D318:D320"/>
    <mergeCell ref="D288:D290"/>
    <mergeCell ref="D291:D293"/>
    <mergeCell ref="A399:A401"/>
    <mergeCell ref="A402:A404"/>
    <mergeCell ref="A357:A359"/>
    <mergeCell ref="C220:C222"/>
    <mergeCell ref="E205:E207"/>
    <mergeCell ref="E196:E198"/>
    <mergeCell ref="C199:C201"/>
    <mergeCell ref="D184:D186"/>
    <mergeCell ref="E193:E195"/>
    <mergeCell ref="D238:D240"/>
    <mergeCell ref="C235:C237"/>
    <mergeCell ref="D190:D192"/>
    <mergeCell ref="B214:B216"/>
    <mergeCell ref="E223:E225"/>
    <mergeCell ref="A187:A189"/>
    <mergeCell ref="B187:B189"/>
    <mergeCell ref="A223:A225"/>
    <mergeCell ref="D229:D231"/>
    <mergeCell ref="A339:A341"/>
    <mergeCell ref="C303:C305"/>
    <mergeCell ref="D327:D329"/>
    <mergeCell ref="E333:E335"/>
    <mergeCell ref="B309:B311"/>
    <mergeCell ref="D300:D302"/>
    <mergeCell ref="B312:B314"/>
    <mergeCell ref="C318:C320"/>
    <mergeCell ref="E321:E323"/>
    <mergeCell ref="B273:E275"/>
    <mergeCell ref="B276:B278"/>
    <mergeCell ref="E300:E302"/>
    <mergeCell ref="B297:B299"/>
    <mergeCell ref="B193:B195"/>
    <mergeCell ref="C193:C195"/>
    <mergeCell ref="B196:B198"/>
    <mergeCell ref="D199:D201"/>
    <mergeCell ref="C163:C165"/>
    <mergeCell ref="D163:D165"/>
    <mergeCell ref="E235:E237"/>
    <mergeCell ref="E160:E162"/>
    <mergeCell ref="B163:B165"/>
    <mergeCell ref="B181:B183"/>
    <mergeCell ref="C229:C231"/>
    <mergeCell ref="C187:C189"/>
    <mergeCell ref="B220:B222"/>
    <mergeCell ref="E199:E201"/>
    <mergeCell ref="E169:E171"/>
    <mergeCell ref="C172:C174"/>
    <mergeCell ref="D187:D189"/>
    <mergeCell ref="A169:A171"/>
    <mergeCell ref="A190:A192"/>
    <mergeCell ref="A184:A186"/>
    <mergeCell ref="B184:B186"/>
    <mergeCell ref="C184:C186"/>
    <mergeCell ref="D220:D222"/>
    <mergeCell ref="B169:B171"/>
    <mergeCell ref="E172:E174"/>
    <mergeCell ref="A232:A234"/>
    <mergeCell ref="B232:B234"/>
    <mergeCell ref="E226:E228"/>
    <mergeCell ref="E229:E231"/>
    <mergeCell ref="A226:A228"/>
    <mergeCell ref="C211:C213"/>
    <mergeCell ref="B223:B225"/>
    <mergeCell ref="C178:C180"/>
    <mergeCell ref="E178:E180"/>
    <mergeCell ref="C208:C210"/>
    <mergeCell ref="D208:D210"/>
    <mergeCell ref="C169:C171"/>
    <mergeCell ref="B269:E271"/>
    <mergeCell ref="A273:A275"/>
    <mergeCell ref="B244:B246"/>
    <mergeCell ref="A318:A320"/>
    <mergeCell ref="E282:E284"/>
    <mergeCell ref="E291:E293"/>
    <mergeCell ref="B291:B293"/>
    <mergeCell ref="C232:C234"/>
    <mergeCell ref="B178:B180"/>
    <mergeCell ref="C285:C287"/>
    <mergeCell ref="A229:A231"/>
    <mergeCell ref="D241:D243"/>
    <mergeCell ref="E294:E296"/>
    <mergeCell ref="E309:E311"/>
    <mergeCell ref="E318:E320"/>
    <mergeCell ref="D312:D314"/>
    <mergeCell ref="A306:A308"/>
    <mergeCell ref="A265:A267"/>
    <mergeCell ref="B265:B267"/>
    <mergeCell ref="C265:C267"/>
    <mergeCell ref="C288:C290"/>
    <mergeCell ref="C190:C192"/>
    <mergeCell ref="C196:C198"/>
    <mergeCell ref="E258:E260"/>
    <mergeCell ref="A238:A240"/>
    <mergeCell ref="D235:D237"/>
    <mergeCell ref="D265:D267"/>
    <mergeCell ref="E265:E267"/>
    <mergeCell ref="E315:E317"/>
    <mergeCell ref="A251:A253"/>
    <mergeCell ref="B247:B249"/>
    <mergeCell ref="B172:B174"/>
    <mergeCell ref="B190:B192"/>
    <mergeCell ref="A196:A198"/>
    <mergeCell ref="D172:D174"/>
    <mergeCell ref="A202:A204"/>
    <mergeCell ref="A220:A222"/>
    <mergeCell ref="B258:B260"/>
    <mergeCell ref="C258:C260"/>
    <mergeCell ref="D258:D260"/>
    <mergeCell ref="B255:E257"/>
    <mergeCell ref="C291:C293"/>
    <mergeCell ref="A235:A237"/>
    <mergeCell ref="C238:C240"/>
    <mergeCell ref="D226:D228"/>
    <mergeCell ref="A291:A293"/>
    <mergeCell ref="D223:D225"/>
    <mergeCell ref="A241:A243"/>
    <mergeCell ref="E285:E287"/>
    <mergeCell ref="D276:D278"/>
    <mergeCell ref="D175:D177"/>
    <mergeCell ref="A244:A246"/>
    <mergeCell ref="D244:D246"/>
    <mergeCell ref="E244:E246"/>
    <mergeCell ref="B202:B204"/>
    <mergeCell ref="C226:C228"/>
    <mergeCell ref="B251:E253"/>
    <mergeCell ref="A255:A257"/>
    <mergeCell ref="B241:B243"/>
    <mergeCell ref="C247:C249"/>
    <mergeCell ref="A262:A264"/>
    <mergeCell ref="B262:E264"/>
    <mergeCell ref="D214:D216"/>
    <mergeCell ref="E297:E299"/>
    <mergeCell ref="A282:A284"/>
    <mergeCell ref="B226:B228"/>
    <mergeCell ref="E220:E222"/>
    <mergeCell ref="C279:C281"/>
    <mergeCell ref="D279:D281"/>
    <mergeCell ref="C244:C246"/>
    <mergeCell ref="E247:E249"/>
    <mergeCell ref="A300:A302"/>
    <mergeCell ref="A512:A514"/>
    <mergeCell ref="A390:A392"/>
    <mergeCell ref="D482:D484"/>
    <mergeCell ref="D509:D511"/>
    <mergeCell ref="C474:C476"/>
    <mergeCell ref="A509:A511"/>
    <mergeCell ref="A474:A476"/>
    <mergeCell ref="B474:B476"/>
    <mergeCell ref="B229:B231"/>
    <mergeCell ref="A396:A398"/>
    <mergeCell ref="B447:B449"/>
    <mergeCell ref="B399:B401"/>
    <mergeCell ref="A393:A395"/>
    <mergeCell ref="C393:C395"/>
    <mergeCell ref="A420:A422"/>
    <mergeCell ref="C276:C278"/>
    <mergeCell ref="A363:A365"/>
    <mergeCell ref="A384:A386"/>
    <mergeCell ref="A372:A374"/>
    <mergeCell ref="C372:C374"/>
    <mergeCell ref="D309:D311"/>
    <mergeCell ref="D294:D296"/>
    <mergeCell ref="B285:B287"/>
    <mergeCell ref="C78:C80"/>
    <mergeCell ref="A506:A508"/>
    <mergeCell ref="A172:A174"/>
    <mergeCell ref="E279:E281"/>
    <mergeCell ref="A542:A544"/>
    <mergeCell ref="A563:A565"/>
    <mergeCell ref="D548:D550"/>
    <mergeCell ref="C542:C544"/>
    <mergeCell ref="C554:C556"/>
    <mergeCell ref="D563:D565"/>
    <mergeCell ref="A354:A356"/>
    <mergeCell ref="B479:E481"/>
    <mergeCell ref="E482:E484"/>
    <mergeCell ref="C509:C511"/>
    <mergeCell ref="D471:D473"/>
    <mergeCell ref="A366:A368"/>
    <mergeCell ref="E357:E359"/>
    <mergeCell ref="D360:D362"/>
    <mergeCell ref="C369:C371"/>
    <mergeCell ref="A369:A371"/>
    <mergeCell ref="E435:E437"/>
    <mergeCell ref="E405:E407"/>
    <mergeCell ref="A479:A481"/>
    <mergeCell ref="A468:A470"/>
    <mergeCell ref="A453:A455"/>
    <mergeCell ref="A441:A443"/>
    <mergeCell ref="A426:A428"/>
    <mergeCell ref="A429:A431"/>
    <mergeCell ref="B411:B413"/>
    <mergeCell ref="D390:D392"/>
    <mergeCell ref="E390:E392"/>
    <mergeCell ref="D402:D404"/>
    <mergeCell ref="A51:A53"/>
    <mergeCell ref="B51:B53"/>
    <mergeCell ref="C84:C86"/>
    <mergeCell ref="C51:C53"/>
    <mergeCell ref="D51:D53"/>
    <mergeCell ref="E51:E53"/>
    <mergeCell ref="D93:D95"/>
    <mergeCell ref="B84:B86"/>
    <mergeCell ref="B593:B595"/>
    <mergeCell ref="E608:E610"/>
    <mergeCell ref="B584:B586"/>
    <mergeCell ref="D608:D610"/>
    <mergeCell ref="A596:A598"/>
    <mergeCell ref="B560:B562"/>
    <mergeCell ref="B527:B529"/>
    <mergeCell ref="A515:A517"/>
    <mergeCell ref="C518:C520"/>
    <mergeCell ref="A557:A559"/>
    <mergeCell ref="E584:E586"/>
    <mergeCell ref="D90:D92"/>
    <mergeCell ref="A69:A71"/>
    <mergeCell ref="B69:B71"/>
    <mergeCell ref="E57:E59"/>
    <mergeCell ref="D75:D77"/>
    <mergeCell ref="E75:E77"/>
    <mergeCell ref="E84:E86"/>
    <mergeCell ref="A90:A92"/>
    <mergeCell ref="A75:A77"/>
    <mergeCell ref="E78:E80"/>
    <mergeCell ref="C90:C92"/>
    <mergeCell ref="D72:D74"/>
    <mergeCell ref="B78:B80"/>
    <mergeCell ref="E87:E89"/>
    <mergeCell ref="D57:D59"/>
    <mergeCell ref="B87:B89"/>
    <mergeCell ref="D69:D71"/>
    <mergeCell ref="D39:D41"/>
    <mergeCell ref="A45:A47"/>
    <mergeCell ref="A84:A86"/>
    <mergeCell ref="A57:A59"/>
    <mergeCell ref="B57:B59"/>
    <mergeCell ref="C57:C59"/>
    <mergeCell ref="A33:A35"/>
    <mergeCell ref="B33:B35"/>
    <mergeCell ref="B42:B44"/>
    <mergeCell ref="C42:C44"/>
    <mergeCell ref="D42:D44"/>
    <mergeCell ref="E42:E44"/>
    <mergeCell ref="E45:E47"/>
    <mergeCell ref="B72:B74"/>
    <mergeCell ref="C72:C74"/>
    <mergeCell ref="A39:A41"/>
    <mergeCell ref="B39:B41"/>
    <mergeCell ref="C39:C41"/>
    <mergeCell ref="C66:C68"/>
    <mergeCell ref="A42:A44"/>
    <mergeCell ref="C69:C71"/>
    <mergeCell ref="C45:C47"/>
    <mergeCell ref="D45:D47"/>
    <mergeCell ref="A48:A50"/>
    <mergeCell ref="B48:B50"/>
    <mergeCell ref="C48:C50"/>
    <mergeCell ref="D48:D50"/>
    <mergeCell ref="E48:E50"/>
    <mergeCell ref="AF7:AF8"/>
    <mergeCell ref="A11:A13"/>
    <mergeCell ref="B11:E13"/>
    <mergeCell ref="A15:A17"/>
    <mergeCell ref="B15:E17"/>
    <mergeCell ref="A19:A21"/>
    <mergeCell ref="B19:E21"/>
    <mergeCell ref="A23:A25"/>
    <mergeCell ref="B23:E25"/>
    <mergeCell ref="A27:A29"/>
    <mergeCell ref="B27:E29"/>
    <mergeCell ref="C33:C35"/>
    <mergeCell ref="A30:A32"/>
    <mergeCell ref="B30:B32"/>
    <mergeCell ref="D33:D35"/>
    <mergeCell ref="B36:B38"/>
    <mergeCell ref="D30:D32"/>
    <mergeCell ref="E30:E32"/>
    <mergeCell ref="E36:E38"/>
    <mergeCell ref="C36:C38"/>
    <mergeCell ref="A102:A104"/>
    <mergeCell ref="B99:B101"/>
    <mergeCell ref="E93:E95"/>
    <mergeCell ref="M1:P1"/>
    <mergeCell ref="A7:A8"/>
    <mergeCell ref="B7:B8"/>
    <mergeCell ref="C7:C8"/>
    <mergeCell ref="D7:E7"/>
    <mergeCell ref="G7:G8"/>
    <mergeCell ref="H7:J7"/>
    <mergeCell ref="I4:J5"/>
    <mergeCell ref="F7:F8"/>
    <mergeCell ref="I2:K2"/>
    <mergeCell ref="B66:B68"/>
    <mergeCell ref="C30:C32"/>
    <mergeCell ref="D96:D98"/>
    <mergeCell ref="E96:E98"/>
    <mergeCell ref="E72:E74"/>
    <mergeCell ref="A78:A80"/>
    <mergeCell ref="E33:E35"/>
    <mergeCell ref="E39:E41"/>
    <mergeCell ref="A66:A68"/>
    <mergeCell ref="B75:B77"/>
    <mergeCell ref="D36:D38"/>
    <mergeCell ref="A36:A38"/>
    <mergeCell ref="C96:C98"/>
    <mergeCell ref="C93:C95"/>
    <mergeCell ref="M4:O5"/>
    <mergeCell ref="D84:D86"/>
    <mergeCell ref="B90:B92"/>
    <mergeCell ref="A93:A95"/>
    <mergeCell ref="B93:B95"/>
    <mergeCell ref="C120:C122"/>
    <mergeCell ref="E126:E128"/>
    <mergeCell ref="E114:E116"/>
    <mergeCell ref="D120:D122"/>
    <mergeCell ref="D105:D107"/>
    <mergeCell ref="E99:E101"/>
    <mergeCell ref="B102:B104"/>
    <mergeCell ref="D117:D119"/>
    <mergeCell ref="C99:C101"/>
    <mergeCell ref="D78:D80"/>
    <mergeCell ref="E69:E71"/>
    <mergeCell ref="B45:B47"/>
    <mergeCell ref="C81:C83"/>
    <mergeCell ref="D81:D83"/>
    <mergeCell ref="E81:E83"/>
    <mergeCell ref="A72:A74"/>
    <mergeCell ref="A81:A83"/>
    <mergeCell ref="C75:C77"/>
    <mergeCell ref="E90:E92"/>
    <mergeCell ref="D66:D68"/>
    <mergeCell ref="E66:E68"/>
    <mergeCell ref="A63:A65"/>
    <mergeCell ref="B63:B65"/>
    <mergeCell ref="C63:C65"/>
    <mergeCell ref="A96:A98"/>
    <mergeCell ref="C102:C104"/>
    <mergeCell ref="B96:B98"/>
    <mergeCell ref="A87:A89"/>
    <mergeCell ref="C87:C89"/>
    <mergeCell ref="D87:D89"/>
    <mergeCell ref="D63:D65"/>
    <mergeCell ref="E63:E65"/>
    <mergeCell ref="A105:A107"/>
    <mergeCell ref="B81:B83"/>
    <mergeCell ref="C105:C107"/>
    <mergeCell ref="D102:D104"/>
    <mergeCell ref="E102:E104"/>
    <mergeCell ref="A99:A101"/>
    <mergeCell ref="A123:A125"/>
    <mergeCell ref="B123:B125"/>
    <mergeCell ref="D99:D101"/>
    <mergeCell ref="B105:B107"/>
    <mergeCell ref="B139:E141"/>
    <mergeCell ref="C142:C144"/>
    <mergeCell ref="A117:A119"/>
    <mergeCell ref="E105:E107"/>
    <mergeCell ref="E120:E122"/>
    <mergeCell ref="E117:E119"/>
    <mergeCell ref="A129:A131"/>
    <mergeCell ref="B129:B131"/>
    <mergeCell ref="C129:C131"/>
    <mergeCell ref="D129:D131"/>
    <mergeCell ref="E129:E131"/>
    <mergeCell ref="B117:B119"/>
    <mergeCell ref="C117:C119"/>
    <mergeCell ref="A139:A141"/>
    <mergeCell ref="C123:C125"/>
    <mergeCell ref="D123:D125"/>
    <mergeCell ref="E123:E125"/>
    <mergeCell ref="A126:A128"/>
    <mergeCell ref="B126:B128"/>
    <mergeCell ref="C126:C128"/>
    <mergeCell ref="A120:A122"/>
    <mergeCell ref="A114:A116"/>
    <mergeCell ref="B120:B122"/>
    <mergeCell ref="C108:C110"/>
    <mergeCell ref="D108:D110"/>
    <mergeCell ref="E108:E110"/>
    <mergeCell ref="A111:A113"/>
    <mergeCell ref="B111:B113"/>
    <mergeCell ref="C111:C113"/>
    <mergeCell ref="D111:D113"/>
    <mergeCell ref="E111:E113"/>
    <mergeCell ref="C151:C153"/>
    <mergeCell ref="D151:D153"/>
    <mergeCell ref="A108:A110"/>
    <mergeCell ref="B108:B110"/>
    <mergeCell ref="A151:A153"/>
    <mergeCell ref="D154:D156"/>
    <mergeCell ref="A135:A137"/>
    <mergeCell ref="B135:B137"/>
    <mergeCell ref="E154:E156"/>
    <mergeCell ref="A154:A156"/>
    <mergeCell ref="A142:A144"/>
    <mergeCell ref="C114:C116"/>
    <mergeCell ref="D114:D116"/>
    <mergeCell ref="E132:E134"/>
    <mergeCell ref="C135:C137"/>
    <mergeCell ref="A145:A147"/>
    <mergeCell ref="B145:B147"/>
    <mergeCell ref="C145:C147"/>
    <mergeCell ref="D145:D147"/>
    <mergeCell ref="E145:E147"/>
    <mergeCell ref="D142:D144"/>
    <mergeCell ref="E142:E144"/>
    <mergeCell ref="B114:B116"/>
    <mergeCell ref="D126:D128"/>
    <mergeCell ref="A157:A159"/>
    <mergeCell ref="D135:D137"/>
    <mergeCell ref="E135:E137"/>
    <mergeCell ref="A132:A134"/>
    <mergeCell ref="B132:B134"/>
    <mergeCell ref="C132:C134"/>
    <mergeCell ref="D132:D134"/>
    <mergeCell ref="E572:E574"/>
    <mergeCell ref="D306:D308"/>
    <mergeCell ref="D285:D287"/>
    <mergeCell ref="E303:E305"/>
    <mergeCell ref="B303:B305"/>
    <mergeCell ref="E288:E290"/>
    <mergeCell ref="E387:E389"/>
    <mergeCell ref="D157:D159"/>
    <mergeCell ref="B148:B150"/>
    <mergeCell ref="B142:B144"/>
    <mergeCell ref="B157:B159"/>
    <mergeCell ref="A148:A150"/>
    <mergeCell ref="A560:A562"/>
    <mergeCell ref="C357:C359"/>
    <mergeCell ref="A387:A389"/>
    <mergeCell ref="C387:C389"/>
    <mergeCell ref="A175:A177"/>
    <mergeCell ref="B175:B177"/>
    <mergeCell ref="C175:C177"/>
    <mergeCell ref="D193:D195"/>
    <mergeCell ref="D202:D204"/>
    <mergeCell ref="A545:A547"/>
    <mergeCell ref="A551:A553"/>
    <mergeCell ref="A539:A541"/>
    <mergeCell ref="E845:E847"/>
    <mergeCell ref="A821:A823"/>
    <mergeCell ref="B821:B823"/>
    <mergeCell ref="C848:C850"/>
    <mergeCell ref="D848:D850"/>
    <mergeCell ref="A845:A847"/>
    <mergeCell ref="B845:B847"/>
    <mergeCell ref="C845:C847"/>
    <mergeCell ref="D845:D847"/>
    <mergeCell ref="D674:D676"/>
    <mergeCell ref="A160:A162"/>
    <mergeCell ref="D160:D162"/>
    <mergeCell ref="C217:C219"/>
    <mergeCell ref="D217:D219"/>
    <mergeCell ref="A214:A216"/>
    <mergeCell ref="E163:E165"/>
    <mergeCell ref="D169:D171"/>
    <mergeCell ref="E181:E183"/>
    <mergeCell ref="C707:C709"/>
    <mergeCell ref="A208:A210"/>
    <mergeCell ref="E211:E213"/>
    <mergeCell ref="E641:E643"/>
    <mergeCell ref="A653:A655"/>
    <mergeCell ref="A620:A622"/>
    <mergeCell ref="E468:E470"/>
    <mergeCell ref="B539:B541"/>
    <mergeCell ref="B205:B207"/>
    <mergeCell ref="C223:C225"/>
    <mergeCell ref="B238:B240"/>
    <mergeCell ref="E232:E234"/>
    <mergeCell ref="E241:E243"/>
    <mergeCell ref="C241:C243"/>
    <mergeCell ref="A611:A613"/>
    <mergeCell ref="B166:B168"/>
    <mergeCell ref="D641:D643"/>
    <mergeCell ref="A605:A607"/>
    <mergeCell ref="D596:D598"/>
    <mergeCell ref="E157:E159"/>
    <mergeCell ref="D698:D700"/>
    <mergeCell ref="C722:C724"/>
    <mergeCell ref="D722:D724"/>
    <mergeCell ref="E722:E724"/>
    <mergeCell ref="E716:E718"/>
    <mergeCell ref="A641:A643"/>
    <mergeCell ref="B641:B643"/>
    <mergeCell ref="C641:C643"/>
    <mergeCell ref="D647:D649"/>
    <mergeCell ref="D650:D652"/>
    <mergeCell ref="D232:D234"/>
    <mergeCell ref="E217:E219"/>
    <mergeCell ref="D503:D505"/>
    <mergeCell ref="E503:E505"/>
    <mergeCell ref="A348:A350"/>
    <mergeCell ref="B348:B350"/>
    <mergeCell ref="D357:D359"/>
    <mergeCell ref="B390:B392"/>
    <mergeCell ref="A482:A484"/>
    <mergeCell ref="B482:B484"/>
    <mergeCell ref="B235:B237"/>
    <mergeCell ref="D375:D377"/>
    <mergeCell ref="E453:E455"/>
    <mergeCell ref="C166:C168"/>
    <mergeCell ref="E202:E204"/>
    <mergeCell ref="D205:D207"/>
    <mergeCell ref="B154:B156"/>
    <mergeCell ref="C154:C156"/>
    <mergeCell ref="D196:D198"/>
    <mergeCell ref="C569:C571"/>
    <mergeCell ref="D599:D601"/>
    <mergeCell ref="E593:E595"/>
    <mergeCell ref="B557:B559"/>
    <mergeCell ref="C572:C574"/>
    <mergeCell ref="E848:E850"/>
    <mergeCell ref="A199:A201"/>
    <mergeCell ref="B199:B201"/>
    <mergeCell ref="A166:A168"/>
    <mergeCell ref="E208:E210"/>
    <mergeCell ref="B626:B628"/>
    <mergeCell ref="A665:A667"/>
    <mergeCell ref="B647:B649"/>
    <mergeCell ref="C698:C700"/>
    <mergeCell ref="D623:D625"/>
    <mergeCell ref="A848:A850"/>
    <mergeCell ref="B848:B850"/>
    <mergeCell ref="C827:C829"/>
    <mergeCell ref="D827:D829"/>
    <mergeCell ref="C202:C204"/>
    <mergeCell ref="B638:B640"/>
    <mergeCell ref="D282:D284"/>
    <mergeCell ref="A503:A505"/>
    <mergeCell ref="B503:B505"/>
    <mergeCell ref="C503:C505"/>
    <mergeCell ref="A572:A574"/>
    <mergeCell ref="A536:A538"/>
    <mergeCell ref="A569:A571"/>
    <mergeCell ref="A554:A556"/>
    <mergeCell ref="A548:A550"/>
    <mergeCell ref="B384:B386"/>
    <mergeCell ref="E605:E607"/>
    <mergeCell ref="E575:E577"/>
    <mergeCell ref="B151:B153"/>
    <mergeCell ref="C148:C150"/>
    <mergeCell ref="D148:D150"/>
    <mergeCell ref="E148:E150"/>
    <mergeCell ref="D524:D526"/>
    <mergeCell ref="C545:C547"/>
    <mergeCell ref="C608:C610"/>
    <mergeCell ref="C599:C601"/>
    <mergeCell ref="E187:E189"/>
    <mergeCell ref="B599:B601"/>
    <mergeCell ref="E557:E559"/>
    <mergeCell ref="E324:E326"/>
    <mergeCell ref="D342:D344"/>
    <mergeCell ref="E238:E240"/>
    <mergeCell ref="C593:C595"/>
    <mergeCell ref="D593:D595"/>
    <mergeCell ref="C157:C159"/>
    <mergeCell ref="B160:B162"/>
    <mergeCell ref="C160:C162"/>
    <mergeCell ref="D178:D180"/>
    <mergeCell ref="E214:E216"/>
    <mergeCell ref="E151:E153"/>
    <mergeCell ref="E599:E601"/>
    <mergeCell ref="A575:A577"/>
    <mergeCell ref="B575:B577"/>
    <mergeCell ref="A566:A568"/>
    <mergeCell ref="D572:D574"/>
    <mergeCell ref="B608:B610"/>
    <mergeCell ref="E803:E805"/>
    <mergeCell ref="A797:A799"/>
    <mergeCell ref="D791:D793"/>
    <mergeCell ref="A779:A781"/>
    <mergeCell ref="B797:B799"/>
    <mergeCell ref="E782:E784"/>
    <mergeCell ref="C773:C775"/>
    <mergeCell ref="E767:E769"/>
    <mergeCell ref="C671:C673"/>
    <mergeCell ref="C668:C670"/>
    <mergeCell ref="A163:A165"/>
    <mergeCell ref="A178:A180"/>
    <mergeCell ref="C527:C529"/>
    <mergeCell ref="A533:A535"/>
    <mergeCell ref="B545:B547"/>
    <mergeCell ref="D166:D168"/>
    <mergeCell ref="E166:E168"/>
    <mergeCell ref="E175:E177"/>
    <mergeCell ref="A217:A219"/>
    <mergeCell ref="B217:B219"/>
    <mergeCell ref="A205:A207"/>
    <mergeCell ref="A336:A338"/>
    <mergeCell ref="A279:A281"/>
    <mergeCell ref="B279:B281"/>
    <mergeCell ref="A527:A529"/>
    <mergeCell ref="A524:A526"/>
    <mergeCell ref="D551:D553"/>
    <mergeCell ref="B542:B544"/>
    <mergeCell ref="A530:A532"/>
    <mergeCell ref="B530:B532"/>
    <mergeCell ref="C530:C532"/>
    <mergeCell ref="D536:D538"/>
    <mergeCell ref="C686:C688"/>
    <mergeCell ref="E671:E673"/>
    <mergeCell ref="B683:B685"/>
    <mergeCell ref="B674:B676"/>
    <mergeCell ref="E698:E700"/>
    <mergeCell ref="D680:D682"/>
    <mergeCell ref="D668:D670"/>
    <mergeCell ref="E668:E670"/>
    <mergeCell ref="B671:B673"/>
    <mergeCell ref="E665:E667"/>
    <mergeCell ref="E674:E676"/>
    <mergeCell ref="E596:E598"/>
    <mergeCell ref="E611:E613"/>
    <mergeCell ref="C614:C616"/>
    <mergeCell ref="C710:C712"/>
    <mergeCell ref="D710:D712"/>
    <mergeCell ref="E710:E712"/>
    <mergeCell ref="C647:C649"/>
    <mergeCell ref="D653:D655"/>
    <mergeCell ref="D662:D664"/>
    <mergeCell ref="E662:E664"/>
    <mergeCell ref="D626:D628"/>
    <mergeCell ref="E629:E631"/>
    <mergeCell ref="D617:D619"/>
    <mergeCell ref="E638:E640"/>
    <mergeCell ref="E614:E616"/>
    <mergeCell ref="C596:C598"/>
    <mergeCell ref="C683:C685"/>
    <mergeCell ref="C677:C679"/>
    <mergeCell ref="D677:D679"/>
    <mergeCell ref="D683:D685"/>
    <mergeCell ref="C650:C652"/>
    <mergeCell ref="A578:A580"/>
    <mergeCell ref="B578:B580"/>
    <mergeCell ref="C578:C580"/>
    <mergeCell ref="D578:D580"/>
    <mergeCell ref="A581:A583"/>
    <mergeCell ref="B581:B583"/>
    <mergeCell ref="C581:C583"/>
    <mergeCell ref="D581:D583"/>
    <mergeCell ref="A587:A589"/>
    <mergeCell ref="C584:C586"/>
    <mergeCell ref="C602:C604"/>
    <mergeCell ref="D602:D604"/>
    <mergeCell ref="B602:B604"/>
    <mergeCell ref="C605:C607"/>
    <mergeCell ref="A590:A592"/>
    <mergeCell ref="B590:B592"/>
    <mergeCell ref="A584:A586"/>
    <mergeCell ref="B596:B598"/>
    <mergeCell ref="B605:B607"/>
    <mergeCell ref="B587:B589"/>
    <mergeCell ref="B803:B805"/>
    <mergeCell ref="A599:A601"/>
    <mergeCell ref="A860:A862"/>
    <mergeCell ref="B860:B862"/>
    <mergeCell ref="C860:C862"/>
    <mergeCell ref="D860:D862"/>
    <mergeCell ref="E860:E862"/>
    <mergeCell ref="D806:D808"/>
    <mergeCell ref="D797:D799"/>
    <mergeCell ref="E797:E799"/>
    <mergeCell ref="D644:D646"/>
    <mergeCell ref="A851:A853"/>
    <mergeCell ref="B851:B853"/>
    <mergeCell ref="C851:C853"/>
    <mergeCell ref="D851:D853"/>
    <mergeCell ref="E851:E853"/>
    <mergeCell ref="E626:E628"/>
    <mergeCell ref="B686:B688"/>
    <mergeCell ref="E683:E685"/>
    <mergeCell ref="D692:D694"/>
    <mergeCell ref="E827:E829"/>
    <mergeCell ref="B689:B691"/>
    <mergeCell ref="A830:A832"/>
    <mergeCell ref="C725:C727"/>
    <mergeCell ref="B743:B745"/>
    <mergeCell ref="E647:E649"/>
    <mergeCell ref="E773:E775"/>
    <mergeCell ref="B722:B724"/>
    <mergeCell ref="D605:D607"/>
    <mergeCell ref="D611:D613"/>
    <mergeCell ref="B629:B631"/>
    <mergeCell ref="B713:B715"/>
    <mergeCell ref="A608:A610"/>
    <mergeCell ref="A593:A595"/>
    <mergeCell ref="A857:A859"/>
    <mergeCell ref="C611:C613"/>
    <mergeCell ref="E653:E655"/>
    <mergeCell ref="A815:A817"/>
    <mergeCell ref="B815:B817"/>
    <mergeCell ref="B668:B670"/>
    <mergeCell ref="A602:A604"/>
    <mergeCell ref="E809:E811"/>
    <mergeCell ref="M2:P2"/>
    <mergeCell ref="B857:B859"/>
    <mergeCell ref="C857:C859"/>
    <mergeCell ref="D857:D859"/>
    <mergeCell ref="E857:E859"/>
    <mergeCell ref="D629:D631"/>
    <mergeCell ref="C623:C625"/>
    <mergeCell ref="B611:B613"/>
    <mergeCell ref="C626:C628"/>
    <mergeCell ref="B782:B784"/>
    <mergeCell ref="C842:C844"/>
    <mergeCell ref="D842:D844"/>
    <mergeCell ref="E842:E844"/>
    <mergeCell ref="B827:B829"/>
    <mergeCell ref="A842:A844"/>
    <mergeCell ref="A854:A856"/>
    <mergeCell ref="B854:B856"/>
    <mergeCell ref="C854:C856"/>
    <mergeCell ref="D854:D856"/>
    <mergeCell ref="E854:E856"/>
    <mergeCell ref="B842:B844"/>
    <mergeCell ref="B818:B820"/>
  </mergeCells>
  <conditionalFormatting sqref="G22:AF22 G268:AF268 G477:AF477 G10:AF10 G14:AF14 G18:AF18 G254:AF254 G250:AF250 G261:AF261 G138:AF138 G272:AF272 G26:AF26">
    <cfRule type="containsText" dxfId="2" priority="7" operator="containsText" text="Fałsz">
      <formula>NOT(ISERROR(SEARCH("Fałsz",G10)))</formula>
    </cfRule>
  </conditionalFormatting>
  <conditionalFormatting sqref="G22:AF22 G268:AF268 G477:AF477 G10:AF10 G14:AF14 G18:AF18 G254:AF254 G250:AF250 G261:AF261 G138:AF138 G272:AF272 G26:AF26">
    <cfRule type="containsText" dxfId="1" priority="8" operator="containsText" text="PRAWDA">
      <formula>NOT(ISERROR(SEARCH("PRAWDA",G10)))</formula>
    </cfRule>
  </conditionalFormatting>
  <pageMargins left="0.51181102362204722" right="0.11811023622047245" top="0.74803149606299213" bottom="0.74803149606299213" header="0.31496062992125984" footer="0.31496062992125984"/>
  <pageSetup paperSize="8" scale="42" pageOrder="overThenDown" orientation="landscape" r:id="rId1"/>
  <headerFooter>
    <oddFooter>&amp;R&amp;16Str. &amp;P</oddFooter>
  </headerFooter>
  <rowBreaks count="24" manualBreakCount="24">
    <brk id="38" max="31" man="1"/>
    <brk id="68" max="31" man="1"/>
    <brk id="98" max="31" man="1"/>
    <brk id="122" max="31" man="1"/>
    <brk id="138" min="1" max="31" man="1"/>
    <brk id="168" max="31" man="1"/>
    <brk id="198" max="31" man="1"/>
    <brk id="231" max="31" man="1"/>
    <brk id="268" max="31" man="1"/>
    <brk id="302" max="31" man="1"/>
    <brk id="332" max="31" man="1"/>
    <brk id="365" max="31" man="1"/>
    <brk id="398" max="31" man="1"/>
    <brk id="428" max="31" man="1"/>
    <brk id="461" max="31" man="1"/>
    <brk id="496" max="31" man="1"/>
    <brk id="502" min="1" max="31" man="1"/>
    <brk id="532" min="1" max="31" man="1"/>
    <brk id="565" min="1" max="31" man="1"/>
    <brk id="601" min="1" max="31" man="1"/>
    <brk id="637" min="1" max="31" man="1"/>
    <brk id="673" min="1" max="31" man="1"/>
    <brk id="709" min="1" max="31" man="1"/>
    <brk id="745" max="31" man="1"/>
  </rowBreaks>
  <colBreaks count="1" manualBreakCount="1">
    <brk id="16" max="8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W583"/>
  <sheetViews>
    <sheetView showGridLines="0" showZeros="0" tabSelected="1" view="pageBreakPreview" topLeftCell="A9" zoomScale="71" zoomScaleNormal="68" zoomScaleSheetLayoutView="71" workbookViewId="0">
      <pane xSplit="1" ySplit="1" topLeftCell="B92" activePane="bottomRight" state="frozen"/>
      <selection activeCell="A9" sqref="A9"/>
      <selection pane="topRight" activeCell="B9" sqref="B9"/>
      <selection pane="bottomLeft" activeCell="A10" sqref="A10"/>
      <selection pane="bottomRight" activeCell="R96" sqref="R96"/>
    </sheetView>
  </sheetViews>
  <sheetFormatPr defaultColWidth="16.5703125" defaultRowHeight="21" x14ac:dyDescent="0.25"/>
  <cols>
    <col min="1" max="1" width="16.7109375" style="7" customWidth="1"/>
    <col min="2" max="2" width="102.42578125" style="54" customWidth="1"/>
    <col min="3" max="3" width="32.140625" style="54" customWidth="1"/>
    <col min="4" max="5" width="12" style="96" customWidth="1"/>
    <col min="6" max="6" width="26.140625" style="58" customWidth="1"/>
    <col min="7" max="17" width="23.5703125" style="9" customWidth="1"/>
    <col min="18" max="18" width="24" style="9" customWidth="1"/>
    <col min="19" max="19" width="23.5703125" style="9" customWidth="1"/>
    <col min="20" max="21" width="19.7109375" style="9" customWidth="1"/>
    <col min="22" max="22" width="22" style="9" customWidth="1"/>
    <col min="23" max="23" width="22.85546875" style="9" customWidth="1"/>
    <col min="24" max="24" width="23.5703125" style="9" customWidth="1"/>
    <col min="25" max="25" width="21.85546875" style="9" customWidth="1"/>
    <col min="26" max="26" width="22" style="9" customWidth="1"/>
    <col min="27" max="30" width="19.7109375" style="9" customWidth="1"/>
    <col min="31" max="31" width="26.85546875" style="9" customWidth="1"/>
    <col min="32" max="32" width="13" style="107" customWidth="1"/>
    <col min="33" max="33" width="26.42578125" style="182" customWidth="1"/>
    <col min="34" max="34" width="23" style="182" customWidth="1"/>
    <col min="35" max="35" width="21.28515625" style="48" customWidth="1"/>
    <col min="36" max="36" width="20.85546875" style="48" customWidth="1"/>
    <col min="37" max="41" width="20.85546875" style="10" customWidth="1"/>
    <col min="42" max="42" width="20.85546875" style="1" customWidth="1"/>
    <col min="43" max="52" width="20.85546875" style="10" customWidth="1"/>
    <col min="53" max="206" width="9.140625" style="10" customWidth="1"/>
    <col min="207" max="207" width="13" style="10" customWidth="1"/>
    <col min="208" max="208" width="88.28515625" style="10" customWidth="1"/>
    <col min="209" max="209" width="27.140625" style="10" customWidth="1"/>
    <col min="210" max="210" width="74.140625" style="10" customWidth="1"/>
    <col min="211" max="211" width="38.140625" style="10" customWidth="1"/>
    <col min="212" max="213" width="9" style="10" customWidth="1"/>
    <col min="214" max="214" width="23" style="10" customWidth="1"/>
    <col min="215" max="223" width="20.85546875" style="10" bestFit="1" customWidth="1"/>
    <col min="224" max="224" width="18.42578125" style="10" bestFit="1" customWidth="1"/>
    <col min="225" max="225" width="20.85546875" style="10" bestFit="1" customWidth="1"/>
    <col min="226" max="235" width="18.42578125" style="10" bestFit="1" customWidth="1"/>
    <col min="236" max="16384" width="16.5703125" style="10"/>
  </cols>
  <sheetData>
    <row r="2" spans="1:48" ht="168" customHeight="1" x14ac:dyDescent="0.25">
      <c r="L2" s="571" t="s">
        <v>424</v>
      </c>
      <c r="M2" s="571"/>
      <c r="N2" s="571"/>
    </row>
    <row r="3" spans="1:48" s="4" customFormat="1" ht="108" customHeight="1" x14ac:dyDescent="0.25">
      <c r="A3" s="49"/>
      <c r="B3" s="51"/>
      <c r="C3" s="59"/>
      <c r="D3" s="87"/>
      <c r="E3" s="87"/>
      <c r="F3" s="55"/>
      <c r="G3" s="3"/>
      <c r="H3" s="3"/>
      <c r="I3" s="3"/>
      <c r="J3" s="3"/>
      <c r="K3" s="232"/>
      <c r="L3" s="572" t="s">
        <v>936</v>
      </c>
      <c r="M3" s="572"/>
      <c r="N3" s="572"/>
      <c r="O3" s="575"/>
      <c r="P3" s="575"/>
      <c r="Q3" s="57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2"/>
      <c r="AF3" s="107"/>
      <c r="AG3" s="182"/>
      <c r="AH3" s="573"/>
      <c r="AP3" s="1"/>
    </row>
    <row r="4" spans="1:48" s="4" customFormat="1" ht="12.75" customHeight="1" x14ac:dyDescent="0.25">
      <c r="A4" s="49"/>
      <c r="B4" s="50"/>
      <c r="C4" s="56"/>
      <c r="D4" s="87"/>
      <c r="E4" s="87"/>
      <c r="F4" s="57"/>
      <c r="G4" s="3"/>
      <c r="H4" s="3"/>
      <c r="I4" s="3"/>
      <c r="J4" s="3"/>
      <c r="K4" s="3"/>
      <c r="L4" s="6"/>
      <c r="M4" s="6"/>
      <c r="N4" s="6"/>
      <c r="O4" s="104"/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07"/>
      <c r="AG4" s="182"/>
      <c r="AH4" s="573"/>
      <c r="AP4" s="1"/>
    </row>
    <row r="5" spans="1:48" s="4" customFormat="1" ht="11.25" customHeight="1" x14ac:dyDescent="0.25">
      <c r="A5" s="49"/>
      <c r="B5" s="50"/>
      <c r="C5" s="56"/>
      <c r="D5" s="87"/>
      <c r="E5" s="87"/>
      <c r="F5" s="5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07"/>
      <c r="AG5" s="194"/>
      <c r="AH5" s="182"/>
      <c r="AP5" s="1"/>
    </row>
    <row r="6" spans="1:48" ht="45.75" x14ac:dyDescent="0.35">
      <c r="B6" s="576" t="s">
        <v>385</v>
      </c>
      <c r="C6" s="576"/>
      <c r="D6" s="576"/>
      <c r="E6" s="576"/>
      <c r="F6" s="576"/>
      <c r="G6" s="8"/>
      <c r="L6" s="10"/>
      <c r="N6" s="11"/>
      <c r="O6" s="12"/>
      <c r="P6" s="13"/>
      <c r="R6" s="10"/>
      <c r="AE6" s="10"/>
      <c r="AF6" s="1"/>
      <c r="AG6" s="193"/>
      <c r="AH6" s="183"/>
      <c r="AI6" s="14"/>
      <c r="AJ6" s="14"/>
    </row>
    <row r="7" spans="1:48" ht="24" thickBot="1" x14ac:dyDescent="0.4">
      <c r="B7" s="52"/>
      <c r="C7" s="52"/>
      <c r="D7" s="167"/>
      <c r="E7" s="167"/>
      <c r="F7" s="105"/>
      <c r="G7" s="105"/>
      <c r="H7" s="105"/>
      <c r="I7" s="105"/>
      <c r="J7" s="105"/>
      <c r="K7" s="105"/>
      <c r="L7" s="105"/>
      <c r="M7" s="105"/>
      <c r="N7" s="11" t="s">
        <v>0</v>
      </c>
      <c r="P7" s="105"/>
      <c r="R7" s="236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1" t="s">
        <v>0</v>
      </c>
      <c r="AF7" s="160"/>
      <c r="AG7" s="183"/>
      <c r="AH7" s="183"/>
      <c r="AI7" s="14"/>
      <c r="AJ7" s="14"/>
    </row>
    <row r="8" spans="1:48" s="60" customFormat="1" ht="31.5" customHeight="1" thickBot="1" x14ac:dyDescent="0.3">
      <c r="A8" s="577" t="s">
        <v>1</v>
      </c>
      <c r="B8" s="579" t="s">
        <v>2</v>
      </c>
      <c r="C8" s="581" t="s">
        <v>3</v>
      </c>
      <c r="D8" s="583" t="s">
        <v>4</v>
      </c>
      <c r="E8" s="584"/>
      <c r="F8" s="585" t="s">
        <v>5</v>
      </c>
      <c r="G8" s="233"/>
      <c r="H8" s="233"/>
      <c r="I8" s="235" t="s">
        <v>175</v>
      </c>
      <c r="J8" s="233"/>
      <c r="K8" s="233"/>
      <c r="L8" s="233"/>
      <c r="M8" s="233"/>
      <c r="N8" s="234"/>
      <c r="O8" s="233"/>
      <c r="P8" s="233"/>
      <c r="Q8" s="233"/>
      <c r="R8" s="237"/>
      <c r="S8" s="233"/>
      <c r="T8" s="233"/>
      <c r="U8" s="233"/>
      <c r="V8" s="235" t="s">
        <v>175</v>
      </c>
      <c r="W8" s="233"/>
      <c r="X8" s="233"/>
      <c r="Y8" s="233"/>
      <c r="Z8" s="233"/>
      <c r="AA8" s="233"/>
      <c r="AB8" s="233"/>
      <c r="AC8" s="233"/>
      <c r="AD8" s="233"/>
      <c r="AE8" s="588" t="s">
        <v>386</v>
      </c>
      <c r="AF8" s="161"/>
      <c r="AG8" s="574" t="s">
        <v>400</v>
      </c>
      <c r="AH8" s="574" t="s">
        <v>404</v>
      </c>
      <c r="AI8" s="590" t="s">
        <v>401</v>
      </c>
      <c r="AP8" s="266"/>
      <c r="AV8" s="155"/>
    </row>
    <row r="9" spans="1:48" s="60" customFormat="1" ht="50.25" customHeight="1" thickBot="1" x14ac:dyDescent="0.3">
      <c r="A9" s="578"/>
      <c r="B9" s="580"/>
      <c r="C9" s="582"/>
      <c r="D9" s="15" t="s">
        <v>6</v>
      </c>
      <c r="E9" s="154" t="s">
        <v>7</v>
      </c>
      <c r="F9" s="586"/>
      <c r="G9" s="16">
        <v>2021</v>
      </c>
      <c r="H9" s="16">
        <v>2022</v>
      </c>
      <c r="I9" s="16">
        <v>2023</v>
      </c>
      <c r="J9" s="16">
        <v>2024</v>
      </c>
      <c r="K9" s="16">
        <v>2025</v>
      </c>
      <c r="L9" s="16">
        <v>2026</v>
      </c>
      <c r="M9" s="16">
        <v>2027</v>
      </c>
      <c r="N9" s="16">
        <v>2028</v>
      </c>
      <c r="O9" s="16">
        <v>2029</v>
      </c>
      <c r="P9" s="16">
        <v>2030</v>
      </c>
      <c r="Q9" s="16">
        <v>2031</v>
      </c>
      <c r="R9" s="16">
        <v>2032</v>
      </c>
      <c r="S9" s="16">
        <v>2033</v>
      </c>
      <c r="T9" s="16">
        <v>2034</v>
      </c>
      <c r="U9" s="16">
        <v>2035</v>
      </c>
      <c r="V9" s="16">
        <v>2036</v>
      </c>
      <c r="W9" s="16">
        <v>2037</v>
      </c>
      <c r="X9" s="16">
        <v>2038</v>
      </c>
      <c r="Y9" s="16">
        <v>2039</v>
      </c>
      <c r="Z9" s="16">
        <v>2040</v>
      </c>
      <c r="AA9" s="16">
        <v>2041</v>
      </c>
      <c r="AB9" s="16">
        <v>2042</v>
      </c>
      <c r="AC9" s="16">
        <v>2043</v>
      </c>
      <c r="AD9" s="16">
        <v>2044</v>
      </c>
      <c r="AE9" s="589"/>
      <c r="AF9" s="161"/>
      <c r="AG9" s="574"/>
      <c r="AH9" s="574"/>
      <c r="AI9" s="590"/>
      <c r="AJ9" s="275" t="s">
        <v>567</v>
      </c>
      <c r="AK9" s="275" t="s">
        <v>568</v>
      </c>
      <c r="AL9" s="275" t="s">
        <v>569</v>
      </c>
      <c r="AM9" s="275" t="s">
        <v>570</v>
      </c>
      <c r="AN9" s="275" t="s">
        <v>571</v>
      </c>
      <c r="AO9" s="275" t="s">
        <v>579</v>
      </c>
      <c r="AP9" s="275" t="s">
        <v>572</v>
      </c>
      <c r="AQ9" s="276" t="s">
        <v>573</v>
      </c>
      <c r="AR9" s="276" t="s">
        <v>574</v>
      </c>
      <c r="AS9" s="276" t="s">
        <v>575</v>
      </c>
      <c r="AT9" s="276" t="s">
        <v>576</v>
      </c>
      <c r="AU9" s="276" t="s">
        <v>577</v>
      </c>
      <c r="AV9" s="155"/>
    </row>
    <row r="10" spans="1:48" s="67" customFormat="1" ht="22.5" customHeight="1" x14ac:dyDescent="0.25">
      <c r="A10" s="68">
        <v>1</v>
      </c>
      <c r="B10" s="63">
        <v>2</v>
      </c>
      <c r="C10" s="63">
        <v>3</v>
      </c>
      <c r="D10" s="64">
        <v>4</v>
      </c>
      <c r="E10" s="65">
        <v>5</v>
      </c>
      <c r="F10" s="66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64">
        <v>14</v>
      </c>
      <c r="O10" s="64">
        <v>15</v>
      </c>
      <c r="P10" s="64">
        <v>16</v>
      </c>
      <c r="Q10" s="64">
        <v>17</v>
      </c>
      <c r="R10" s="64">
        <v>18</v>
      </c>
      <c r="S10" s="64">
        <v>19</v>
      </c>
      <c r="T10" s="64">
        <v>20</v>
      </c>
      <c r="U10" s="64">
        <v>21</v>
      </c>
      <c r="V10" s="64">
        <v>22</v>
      </c>
      <c r="W10" s="64">
        <v>23</v>
      </c>
      <c r="X10" s="64">
        <v>24</v>
      </c>
      <c r="Y10" s="64">
        <v>25</v>
      </c>
      <c r="Z10" s="64">
        <v>26</v>
      </c>
      <c r="AA10" s="64">
        <v>27</v>
      </c>
      <c r="AB10" s="64">
        <v>28</v>
      </c>
      <c r="AC10" s="64">
        <v>29</v>
      </c>
      <c r="AD10" s="64">
        <v>30</v>
      </c>
      <c r="AE10" s="168">
        <v>31</v>
      </c>
      <c r="AF10" s="162"/>
      <c r="AG10" s="184"/>
      <c r="AH10" s="186"/>
      <c r="AJ10" s="272"/>
      <c r="AK10" s="272"/>
      <c r="AL10" s="272"/>
      <c r="AM10" s="272"/>
      <c r="AN10" s="272"/>
      <c r="AO10" s="272"/>
      <c r="AP10" s="273"/>
      <c r="AQ10" s="272"/>
      <c r="AR10" s="272"/>
      <c r="AS10" s="272"/>
      <c r="AT10" s="272"/>
      <c r="AU10" s="274"/>
    </row>
    <row r="11" spans="1:48" s="22" customFormat="1" ht="49.5" customHeight="1" x14ac:dyDescent="0.25">
      <c r="A11" s="169" t="s">
        <v>8</v>
      </c>
      <c r="B11" s="595" t="s">
        <v>9</v>
      </c>
      <c r="C11" s="596"/>
      <c r="D11" s="596"/>
      <c r="E11" s="596"/>
      <c r="F11" s="17">
        <f t="shared" ref="F11:AE11" si="0">SUM(F14,F97,F103)</f>
        <v>40918891600</v>
      </c>
      <c r="G11" s="18">
        <f t="shared" si="0"/>
        <v>3532739390</v>
      </c>
      <c r="H11" s="18">
        <f t="shared" si="0"/>
        <v>3797892338</v>
      </c>
      <c r="I11" s="18">
        <f t="shared" si="0"/>
        <v>3280574732</v>
      </c>
      <c r="J11" s="18">
        <f t="shared" si="0"/>
        <v>3076645682</v>
      </c>
      <c r="K11" s="18">
        <f t="shared" si="0"/>
        <v>1435852755</v>
      </c>
      <c r="L11" s="18">
        <f t="shared" si="0"/>
        <v>954784458</v>
      </c>
      <c r="M11" s="18">
        <f t="shared" si="0"/>
        <v>1157299686</v>
      </c>
      <c r="N11" s="19">
        <f t="shared" si="0"/>
        <v>1073359428</v>
      </c>
      <c r="O11" s="19">
        <f t="shared" si="0"/>
        <v>1126264767</v>
      </c>
      <c r="P11" s="18">
        <f t="shared" si="0"/>
        <v>1185859939</v>
      </c>
      <c r="Q11" s="18">
        <f t="shared" si="0"/>
        <v>1197680468</v>
      </c>
      <c r="R11" s="19">
        <f t="shared" si="0"/>
        <v>1184495333</v>
      </c>
      <c r="S11" s="18">
        <f t="shared" si="0"/>
        <v>931730250</v>
      </c>
      <c r="T11" s="18">
        <f t="shared" si="0"/>
        <v>985606618</v>
      </c>
      <c r="U11" s="18">
        <f t="shared" si="0"/>
        <v>380180343</v>
      </c>
      <c r="V11" s="18">
        <f t="shared" si="0"/>
        <v>158311948</v>
      </c>
      <c r="W11" s="18">
        <f t="shared" si="0"/>
        <v>157424548</v>
      </c>
      <c r="X11" s="18">
        <f t="shared" si="0"/>
        <v>156497648</v>
      </c>
      <c r="Y11" s="18">
        <f t="shared" si="0"/>
        <v>155716848</v>
      </c>
      <c r="Z11" s="18">
        <f t="shared" si="0"/>
        <v>154871948</v>
      </c>
      <c r="AA11" s="18">
        <f t="shared" si="0"/>
        <v>153907048</v>
      </c>
      <c r="AB11" s="18">
        <f t="shared" si="0"/>
        <v>140404348</v>
      </c>
      <c r="AC11" s="18">
        <f t="shared" si="0"/>
        <v>218809648</v>
      </c>
      <c r="AD11" s="18">
        <f t="shared" si="0"/>
        <v>160150592</v>
      </c>
      <c r="AE11" s="17">
        <f t="shared" si="0"/>
        <v>8734838934</v>
      </c>
      <c r="AF11" s="163"/>
      <c r="AG11" s="20">
        <f t="shared" ref="AG11:AG24" si="1">SUM(G11:AD11)</f>
        <v>26757060763</v>
      </c>
      <c r="AH11" s="187" t="str">
        <f>IF(G11&lt;=F11,"OK","BŁĄD")</f>
        <v>OK</v>
      </c>
      <c r="AI11" s="21" t="str">
        <f t="shared" ref="AI11:AI24" si="2">IF(SUM(G11:AD11)&gt;=AE11,"OK","BŁĄD")</f>
        <v>OK</v>
      </c>
      <c r="AJ11" s="263"/>
      <c r="AK11" s="263"/>
      <c r="AL11" s="263"/>
      <c r="AM11" s="263"/>
      <c r="AN11" s="263"/>
      <c r="AO11" s="263"/>
      <c r="AP11" s="267"/>
      <c r="AQ11" s="263"/>
      <c r="AR11" s="263"/>
      <c r="AS11" s="263"/>
      <c r="AT11" s="263"/>
      <c r="AU11" s="269"/>
    </row>
    <row r="12" spans="1:48" s="25" customFormat="1" ht="37.5" customHeight="1" x14ac:dyDescent="0.25">
      <c r="A12" s="170" t="s">
        <v>10</v>
      </c>
      <c r="B12" s="591" t="s">
        <v>11</v>
      </c>
      <c r="C12" s="591"/>
      <c r="D12" s="591"/>
      <c r="E12" s="591"/>
      <c r="F12" s="23">
        <f t="shared" ref="F12:AE12" si="3">SUM(F15,F98,F104)</f>
        <v>32786460353</v>
      </c>
      <c r="G12" s="24">
        <f t="shared" si="3"/>
        <v>2372680416</v>
      </c>
      <c r="H12" s="24">
        <f t="shared" si="3"/>
        <v>2777238852</v>
      </c>
      <c r="I12" s="24">
        <f t="shared" si="3"/>
        <v>2743959879</v>
      </c>
      <c r="J12" s="24">
        <f t="shared" si="3"/>
        <v>2722930580</v>
      </c>
      <c r="K12" s="24">
        <f t="shared" si="3"/>
        <v>1132605333</v>
      </c>
      <c r="L12" s="24">
        <f t="shared" si="3"/>
        <v>851156595</v>
      </c>
      <c r="M12" s="24">
        <f t="shared" si="3"/>
        <v>857095418</v>
      </c>
      <c r="N12" s="24">
        <f t="shared" si="3"/>
        <v>892539488</v>
      </c>
      <c r="O12" s="24">
        <f t="shared" si="3"/>
        <v>930411859</v>
      </c>
      <c r="P12" s="24">
        <f t="shared" si="3"/>
        <v>971359991</v>
      </c>
      <c r="Q12" s="24">
        <f t="shared" si="3"/>
        <v>1014180520</v>
      </c>
      <c r="R12" s="102">
        <f t="shared" si="3"/>
        <v>1060995385</v>
      </c>
      <c r="S12" s="24">
        <f t="shared" si="3"/>
        <v>808230302</v>
      </c>
      <c r="T12" s="24">
        <f t="shared" si="3"/>
        <v>862106670</v>
      </c>
      <c r="U12" s="24">
        <f t="shared" si="3"/>
        <v>256680395</v>
      </c>
      <c r="V12" s="24">
        <f t="shared" si="3"/>
        <v>34812000</v>
      </c>
      <c r="W12" s="24">
        <f t="shared" si="3"/>
        <v>33924600</v>
      </c>
      <c r="X12" s="24">
        <f t="shared" si="3"/>
        <v>32997700</v>
      </c>
      <c r="Y12" s="24">
        <f t="shared" si="3"/>
        <v>32216900</v>
      </c>
      <c r="Z12" s="24">
        <f t="shared" si="3"/>
        <v>31372000</v>
      </c>
      <c r="AA12" s="24">
        <f t="shared" si="3"/>
        <v>30407100</v>
      </c>
      <c r="AB12" s="24">
        <f t="shared" si="3"/>
        <v>16904400</v>
      </c>
      <c r="AC12" s="24">
        <f t="shared" si="3"/>
        <v>15309700</v>
      </c>
      <c r="AD12" s="24">
        <f t="shared" si="3"/>
        <v>4150600</v>
      </c>
      <c r="AE12" s="23">
        <f t="shared" si="3"/>
        <v>6004396225</v>
      </c>
      <c r="AF12" s="164"/>
      <c r="AG12" s="20">
        <f t="shared" si="1"/>
        <v>20486266683</v>
      </c>
      <c r="AH12" s="187" t="str">
        <f t="shared" ref="AH12:AH41" si="4">IF(G12&lt;=F12,"OK","BŁĄD")</f>
        <v>OK</v>
      </c>
      <c r="AI12" s="69" t="str">
        <f t="shared" si="2"/>
        <v>OK</v>
      </c>
      <c r="AJ12" s="264"/>
      <c r="AK12" s="264"/>
      <c r="AL12" s="264"/>
      <c r="AM12" s="264"/>
      <c r="AN12" s="264"/>
      <c r="AO12" s="264"/>
      <c r="AP12" s="268"/>
      <c r="AQ12" s="264"/>
      <c r="AR12" s="264"/>
      <c r="AS12" s="264"/>
      <c r="AT12" s="264"/>
      <c r="AU12" s="270"/>
    </row>
    <row r="13" spans="1:48" s="25" customFormat="1" ht="37.5" customHeight="1" thickBot="1" x14ac:dyDescent="0.3">
      <c r="A13" s="171" t="s">
        <v>12</v>
      </c>
      <c r="B13" s="592" t="s">
        <v>40</v>
      </c>
      <c r="C13" s="592"/>
      <c r="D13" s="592"/>
      <c r="E13" s="592"/>
      <c r="F13" s="26">
        <f t="shared" ref="F13:AE13" si="5">SUM(F65,F100,F216)</f>
        <v>8132431247</v>
      </c>
      <c r="G13" s="27">
        <f t="shared" si="5"/>
        <v>1160058974</v>
      </c>
      <c r="H13" s="27">
        <f t="shared" si="5"/>
        <v>1020653486</v>
      </c>
      <c r="I13" s="27">
        <f t="shared" si="5"/>
        <v>536614853</v>
      </c>
      <c r="J13" s="27">
        <f t="shared" si="5"/>
        <v>353715102</v>
      </c>
      <c r="K13" s="27">
        <f t="shared" si="5"/>
        <v>303247422</v>
      </c>
      <c r="L13" s="27">
        <f t="shared" si="5"/>
        <v>103627863</v>
      </c>
      <c r="M13" s="27">
        <f t="shared" si="5"/>
        <v>300204268</v>
      </c>
      <c r="N13" s="27">
        <f t="shared" si="5"/>
        <v>180819940</v>
      </c>
      <c r="O13" s="27">
        <f t="shared" si="5"/>
        <v>195852908</v>
      </c>
      <c r="P13" s="27">
        <f t="shared" si="5"/>
        <v>214499948</v>
      </c>
      <c r="Q13" s="27">
        <f t="shared" si="5"/>
        <v>183499948</v>
      </c>
      <c r="R13" s="97">
        <f t="shared" si="5"/>
        <v>123499948</v>
      </c>
      <c r="S13" s="27">
        <f t="shared" si="5"/>
        <v>123499948</v>
      </c>
      <c r="T13" s="27">
        <f t="shared" si="5"/>
        <v>123499948</v>
      </c>
      <c r="U13" s="27">
        <f t="shared" si="5"/>
        <v>123499948</v>
      </c>
      <c r="V13" s="27">
        <f t="shared" si="5"/>
        <v>123499948</v>
      </c>
      <c r="W13" s="27">
        <f t="shared" si="5"/>
        <v>123499948</v>
      </c>
      <c r="X13" s="27">
        <f t="shared" si="5"/>
        <v>123499948</v>
      </c>
      <c r="Y13" s="27">
        <f t="shared" si="5"/>
        <v>123499948</v>
      </c>
      <c r="Z13" s="27">
        <f t="shared" si="5"/>
        <v>123499948</v>
      </c>
      <c r="AA13" s="27">
        <f t="shared" si="5"/>
        <v>123499948</v>
      </c>
      <c r="AB13" s="27">
        <f t="shared" si="5"/>
        <v>123499948</v>
      </c>
      <c r="AC13" s="27">
        <f t="shared" si="5"/>
        <v>203499948</v>
      </c>
      <c r="AD13" s="27">
        <f t="shared" si="5"/>
        <v>155999992</v>
      </c>
      <c r="AE13" s="26">
        <f t="shared" si="5"/>
        <v>2730442709</v>
      </c>
      <c r="AF13" s="164"/>
      <c r="AG13" s="163">
        <f t="shared" si="1"/>
        <v>6270794080</v>
      </c>
      <c r="AH13" s="187" t="str">
        <f t="shared" si="4"/>
        <v>OK</v>
      </c>
      <c r="AI13" s="69" t="str">
        <f t="shared" si="2"/>
        <v>OK</v>
      </c>
      <c r="AJ13" s="264"/>
      <c r="AK13" s="264"/>
      <c r="AL13" s="264"/>
      <c r="AM13" s="264"/>
      <c r="AN13" s="264"/>
      <c r="AO13" s="264"/>
      <c r="AP13" s="268"/>
      <c r="AQ13" s="264"/>
      <c r="AR13" s="264"/>
      <c r="AS13" s="264"/>
      <c r="AT13" s="264"/>
      <c r="AU13" s="270"/>
    </row>
    <row r="14" spans="1:48" s="30" customFormat="1" ht="82.5" customHeight="1" thickBot="1" x14ac:dyDescent="0.3">
      <c r="A14" s="172" t="s">
        <v>13</v>
      </c>
      <c r="B14" s="593" t="s">
        <v>14</v>
      </c>
      <c r="C14" s="594"/>
      <c r="D14" s="594"/>
      <c r="E14" s="594"/>
      <c r="F14" s="61">
        <f t="shared" ref="F14:AE14" si="6">SUM(F15,F65)</f>
        <v>1958554513</v>
      </c>
      <c r="G14" s="31">
        <f t="shared" si="6"/>
        <v>556184907</v>
      </c>
      <c r="H14" s="31">
        <f t="shared" si="6"/>
        <v>455312935</v>
      </c>
      <c r="I14" s="31">
        <f t="shared" si="6"/>
        <v>75656383</v>
      </c>
      <c r="J14" s="31">
        <f t="shared" si="6"/>
        <v>13870118</v>
      </c>
      <c r="K14" s="31">
        <f t="shared" si="6"/>
        <v>41569936</v>
      </c>
      <c r="L14" s="31">
        <f t="shared" si="6"/>
        <v>13117525</v>
      </c>
      <c r="M14" s="31">
        <f t="shared" si="6"/>
        <v>39117525</v>
      </c>
      <c r="N14" s="31">
        <f t="shared" si="6"/>
        <v>1108760</v>
      </c>
      <c r="O14" s="31">
        <f t="shared" si="6"/>
        <v>1100000</v>
      </c>
      <c r="P14" s="32">
        <f t="shared" si="6"/>
        <v>1100000</v>
      </c>
      <c r="Q14" s="31">
        <f t="shared" si="6"/>
        <v>0</v>
      </c>
      <c r="R14" s="31">
        <f t="shared" si="6"/>
        <v>0</v>
      </c>
      <c r="S14" s="31">
        <f t="shared" si="6"/>
        <v>0</v>
      </c>
      <c r="T14" s="31">
        <f t="shared" si="6"/>
        <v>0</v>
      </c>
      <c r="U14" s="33">
        <f t="shared" si="6"/>
        <v>0</v>
      </c>
      <c r="V14" s="33">
        <f t="shared" si="6"/>
        <v>0</v>
      </c>
      <c r="W14" s="33">
        <f t="shared" si="6"/>
        <v>0</v>
      </c>
      <c r="X14" s="33">
        <f t="shared" si="6"/>
        <v>0</v>
      </c>
      <c r="Y14" s="33">
        <f t="shared" si="6"/>
        <v>0</v>
      </c>
      <c r="Z14" s="33">
        <f t="shared" si="6"/>
        <v>0</v>
      </c>
      <c r="AA14" s="33">
        <f t="shared" si="6"/>
        <v>0</v>
      </c>
      <c r="AB14" s="33">
        <f t="shared" si="6"/>
        <v>0</v>
      </c>
      <c r="AC14" s="33">
        <f t="shared" si="6"/>
        <v>0</v>
      </c>
      <c r="AD14" s="33">
        <f t="shared" si="6"/>
        <v>0</v>
      </c>
      <c r="AE14" s="173">
        <f t="shared" si="6"/>
        <v>645435052</v>
      </c>
      <c r="AF14" s="156"/>
      <c r="AG14" s="20">
        <f t="shared" si="1"/>
        <v>1198138089</v>
      </c>
      <c r="AH14" s="187" t="str">
        <f t="shared" si="4"/>
        <v>OK</v>
      </c>
      <c r="AI14" s="21" t="str">
        <f t="shared" si="2"/>
        <v>OK</v>
      </c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71"/>
    </row>
    <row r="15" spans="1:48" s="25" customFormat="1" ht="39" customHeight="1" x14ac:dyDescent="0.25">
      <c r="A15" s="174" t="s">
        <v>15</v>
      </c>
      <c r="B15" s="587" t="s">
        <v>11</v>
      </c>
      <c r="C15" s="587"/>
      <c r="D15" s="587"/>
      <c r="E15" s="587"/>
      <c r="F15" s="62">
        <f t="shared" ref="F15:AE15" si="7">SUM(F16:F64)</f>
        <v>154848214</v>
      </c>
      <c r="G15" s="98">
        <f t="shared" si="7"/>
        <v>36577537</v>
      </c>
      <c r="H15" s="98">
        <f t="shared" si="7"/>
        <v>20077951</v>
      </c>
      <c r="I15" s="98">
        <f t="shared" si="7"/>
        <v>10077844</v>
      </c>
      <c r="J15" s="98">
        <f t="shared" si="7"/>
        <v>1870118</v>
      </c>
      <c r="K15" s="98">
        <f t="shared" si="7"/>
        <v>1569936</v>
      </c>
      <c r="L15" s="98">
        <f t="shared" si="7"/>
        <v>1117525</v>
      </c>
      <c r="M15" s="98">
        <f t="shared" si="7"/>
        <v>1117525</v>
      </c>
      <c r="N15" s="98">
        <f t="shared" si="7"/>
        <v>1108760</v>
      </c>
      <c r="O15" s="98">
        <f t="shared" si="7"/>
        <v>1100000</v>
      </c>
      <c r="P15" s="98">
        <f t="shared" si="7"/>
        <v>1100000</v>
      </c>
      <c r="Q15" s="98">
        <f t="shared" si="7"/>
        <v>0</v>
      </c>
      <c r="R15" s="100">
        <f t="shared" si="7"/>
        <v>0</v>
      </c>
      <c r="S15" s="98">
        <f t="shared" si="7"/>
        <v>0</v>
      </c>
      <c r="T15" s="98">
        <f t="shared" si="7"/>
        <v>0</v>
      </c>
      <c r="U15" s="98">
        <f t="shared" si="7"/>
        <v>0</v>
      </c>
      <c r="V15" s="98">
        <f t="shared" si="7"/>
        <v>0</v>
      </c>
      <c r="W15" s="98">
        <f t="shared" si="7"/>
        <v>0</v>
      </c>
      <c r="X15" s="98">
        <f t="shared" si="7"/>
        <v>0</v>
      </c>
      <c r="Y15" s="98">
        <f t="shared" si="7"/>
        <v>0</v>
      </c>
      <c r="Z15" s="98">
        <f t="shared" si="7"/>
        <v>0</v>
      </c>
      <c r="AA15" s="98">
        <f t="shared" si="7"/>
        <v>0</v>
      </c>
      <c r="AB15" s="98">
        <f t="shared" si="7"/>
        <v>0</v>
      </c>
      <c r="AC15" s="98">
        <f t="shared" si="7"/>
        <v>0</v>
      </c>
      <c r="AD15" s="98">
        <f t="shared" si="7"/>
        <v>0</v>
      </c>
      <c r="AE15" s="62">
        <f t="shared" si="7"/>
        <v>22098090</v>
      </c>
      <c r="AF15" s="164"/>
      <c r="AG15" s="20">
        <f t="shared" si="1"/>
        <v>75717196</v>
      </c>
      <c r="AH15" s="187" t="str">
        <f t="shared" si="4"/>
        <v>OK</v>
      </c>
      <c r="AI15" s="69" t="str">
        <f t="shared" si="2"/>
        <v>OK</v>
      </c>
      <c r="AJ15" s="264"/>
      <c r="AK15" s="264"/>
      <c r="AL15" s="264"/>
      <c r="AM15" s="264"/>
      <c r="AN15" s="264"/>
      <c r="AO15" s="264"/>
      <c r="AP15" s="268"/>
      <c r="AQ15" s="264"/>
      <c r="AR15" s="264"/>
      <c r="AS15" s="264"/>
      <c r="AT15" s="264"/>
      <c r="AU15" s="270"/>
    </row>
    <row r="16" spans="1:48" s="28" customFormat="1" ht="80.25" customHeight="1" x14ac:dyDescent="0.25">
      <c r="A16" s="175" t="s">
        <v>16</v>
      </c>
      <c r="B16" s="428" t="s">
        <v>387</v>
      </c>
      <c r="C16" s="34" t="s">
        <v>405</v>
      </c>
      <c r="D16" s="88">
        <v>2016</v>
      </c>
      <c r="E16" s="89">
        <v>2023</v>
      </c>
      <c r="F16" s="70">
        <v>7282131</v>
      </c>
      <c r="G16" s="71">
        <v>1595200</v>
      </c>
      <c r="H16" s="71">
        <v>112600</v>
      </c>
      <c r="I16" s="71">
        <v>112600</v>
      </c>
      <c r="J16" s="71"/>
      <c r="K16" s="71"/>
      <c r="L16" s="71"/>
      <c r="M16" s="71"/>
      <c r="N16" s="71"/>
      <c r="O16" s="71"/>
      <c r="P16" s="72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3">
        <v>1820400</v>
      </c>
      <c r="AF16" s="157"/>
      <c r="AG16" s="20">
        <f>SUM(G16:AD16)</f>
        <v>1820400</v>
      </c>
      <c r="AH16" s="187" t="str">
        <f t="shared" si="4"/>
        <v>OK</v>
      </c>
      <c r="AI16" s="21" t="str">
        <f t="shared" si="2"/>
        <v>OK</v>
      </c>
      <c r="AJ16" s="175"/>
      <c r="AK16" s="175"/>
      <c r="AL16" s="277"/>
      <c r="AM16" s="175"/>
      <c r="AN16" s="175"/>
      <c r="AO16" s="175"/>
      <c r="AP16" s="175"/>
      <c r="AQ16" s="175"/>
      <c r="AR16" s="175"/>
      <c r="AS16" s="278"/>
      <c r="AT16" s="278"/>
      <c r="AU16" s="278"/>
    </row>
    <row r="17" spans="1:47" s="28" customFormat="1" ht="127.5" customHeight="1" x14ac:dyDescent="0.25">
      <c r="A17" s="175" t="s">
        <v>17</v>
      </c>
      <c r="B17" s="428" t="s">
        <v>129</v>
      </c>
      <c r="C17" s="34" t="s">
        <v>118</v>
      </c>
      <c r="D17" s="88">
        <v>2016</v>
      </c>
      <c r="E17" s="89">
        <v>2023</v>
      </c>
      <c r="F17" s="70">
        <v>1870327</v>
      </c>
      <c r="G17" s="71">
        <v>156909</v>
      </c>
      <c r="H17" s="71">
        <v>298978</v>
      </c>
      <c r="I17" s="71">
        <v>148977</v>
      </c>
      <c r="J17" s="71"/>
      <c r="K17" s="71"/>
      <c r="L17" s="71"/>
      <c r="M17" s="71"/>
      <c r="N17" s="71"/>
      <c r="O17" s="71"/>
      <c r="P17" s="72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0">
        <v>17459</v>
      </c>
      <c r="AF17" s="158"/>
      <c r="AG17" s="20">
        <f t="shared" si="1"/>
        <v>604864</v>
      </c>
      <c r="AH17" s="187" t="str">
        <f t="shared" si="4"/>
        <v>OK</v>
      </c>
      <c r="AI17" s="21" t="str">
        <f t="shared" si="2"/>
        <v>OK</v>
      </c>
      <c r="AJ17" s="175"/>
      <c r="AK17" s="175"/>
      <c r="AL17" s="277"/>
      <c r="AM17" s="175"/>
      <c r="AN17" s="175"/>
      <c r="AO17" s="175"/>
      <c r="AP17" s="175"/>
      <c r="AQ17" s="175"/>
      <c r="AR17" s="175"/>
      <c r="AS17" s="278"/>
      <c r="AT17" s="278"/>
      <c r="AU17" s="278"/>
    </row>
    <row r="18" spans="1:47" s="28" customFormat="1" ht="73.5" customHeight="1" x14ac:dyDescent="0.25">
      <c r="A18" s="175" t="s">
        <v>619</v>
      </c>
      <c r="B18" s="428" t="s">
        <v>448</v>
      </c>
      <c r="C18" s="34" t="s">
        <v>118</v>
      </c>
      <c r="D18" s="88">
        <v>2016</v>
      </c>
      <c r="E18" s="89">
        <v>2021</v>
      </c>
      <c r="F18" s="70">
        <v>609463</v>
      </c>
      <c r="G18" s="71">
        <v>38400</v>
      </c>
      <c r="H18" s="71"/>
      <c r="I18" s="71"/>
      <c r="J18" s="71"/>
      <c r="K18" s="71"/>
      <c r="L18" s="71"/>
      <c r="M18" s="71"/>
      <c r="N18" s="71"/>
      <c r="O18" s="71"/>
      <c r="P18" s="72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0">
        <v>25100</v>
      </c>
      <c r="AF18" s="158"/>
      <c r="AG18" s="20">
        <f t="shared" si="1"/>
        <v>38400</v>
      </c>
      <c r="AH18" s="187" t="str">
        <f t="shared" si="4"/>
        <v>OK</v>
      </c>
      <c r="AI18" s="21" t="str">
        <f t="shared" si="2"/>
        <v>OK</v>
      </c>
      <c r="AJ18" s="175"/>
      <c r="AK18" s="175"/>
      <c r="AL18" s="277"/>
      <c r="AM18" s="175"/>
      <c r="AN18" s="175"/>
      <c r="AO18" s="175"/>
      <c r="AP18" s="175"/>
      <c r="AQ18" s="175"/>
      <c r="AR18" s="175"/>
      <c r="AS18" s="278"/>
      <c r="AT18" s="278"/>
      <c r="AU18" s="278"/>
    </row>
    <row r="19" spans="1:47" s="28" customFormat="1" ht="66.75" customHeight="1" x14ac:dyDescent="0.25">
      <c r="A19" s="175" t="s">
        <v>18</v>
      </c>
      <c r="B19" s="428" t="s">
        <v>452</v>
      </c>
      <c r="C19" s="34" t="s">
        <v>391</v>
      </c>
      <c r="D19" s="88">
        <v>2016</v>
      </c>
      <c r="E19" s="89">
        <v>2021</v>
      </c>
      <c r="F19" s="70">
        <v>516817</v>
      </c>
      <c r="G19" s="71">
        <v>107640</v>
      </c>
      <c r="H19" s="71"/>
      <c r="I19" s="71"/>
      <c r="J19" s="71"/>
      <c r="K19" s="71"/>
      <c r="L19" s="71"/>
      <c r="M19" s="71"/>
      <c r="N19" s="71"/>
      <c r="O19" s="71"/>
      <c r="P19" s="72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0"/>
      <c r="AF19" s="158"/>
      <c r="AG19" s="20">
        <f t="shared" si="1"/>
        <v>107640</v>
      </c>
      <c r="AH19" s="187" t="str">
        <f t="shared" si="4"/>
        <v>OK</v>
      </c>
      <c r="AI19" s="21" t="str">
        <f t="shared" si="2"/>
        <v>OK</v>
      </c>
      <c r="AJ19" s="175"/>
      <c r="AK19" s="175"/>
      <c r="AL19" s="277"/>
      <c r="AM19" s="175"/>
      <c r="AN19" s="175"/>
      <c r="AO19" s="175"/>
      <c r="AP19" s="175"/>
      <c r="AQ19" s="175"/>
      <c r="AR19" s="175"/>
      <c r="AS19" s="278"/>
      <c r="AT19" s="278"/>
      <c r="AU19" s="278"/>
    </row>
    <row r="20" spans="1:47" s="28" customFormat="1" ht="66.75" customHeight="1" x14ac:dyDescent="0.25">
      <c r="A20" s="175" t="s">
        <v>620</v>
      </c>
      <c r="B20" s="428" t="s">
        <v>452</v>
      </c>
      <c r="C20" s="34" t="s">
        <v>120</v>
      </c>
      <c r="D20" s="88">
        <v>2016</v>
      </c>
      <c r="E20" s="89">
        <v>2021</v>
      </c>
      <c r="F20" s="70">
        <v>590550</v>
      </c>
      <c r="G20" s="71">
        <v>55645</v>
      </c>
      <c r="H20" s="71"/>
      <c r="I20" s="71"/>
      <c r="J20" s="71"/>
      <c r="K20" s="71"/>
      <c r="L20" s="71"/>
      <c r="M20" s="71"/>
      <c r="N20" s="71"/>
      <c r="O20" s="71"/>
      <c r="P20" s="72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0">
        <v>55645</v>
      </c>
      <c r="AF20" s="158"/>
      <c r="AG20" s="20">
        <f t="shared" si="1"/>
        <v>55645</v>
      </c>
      <c r="AH20" s="187" t="str">
        <f t="shared" si="4"/>
        <v>OK</v>
      </c>
      <c r="AI20" s="21" t="str">
        <f t="shared" si="2"/>
        <v>OK</v>
      </c>
      <c r="AJ20" s="175"/>
      <c r="AK20" s="175"/>
      <c r="AL20" s="277"/>
      <c r="AM20" s="175"/>
      <c r="AN20" s="175"/>
      <c r="AO20" s="175"/>
      <c r="AP20" s="175"/>
      <c r="AQ20" s="175"/>
      <c r="AR20" s="175"/>
      <c r="AS20" s="278"/>
      <c r="AT20" s="278"/>
      <c r="AU20" s="278"/>
    </row>
    <row r="21" spans="1:47" s="36" customFormat="1" ht="77.25" customHeight="1" x14ac:dyDescent="0.25">
      <c r="A21" s="175" t="s">
        <v>621</v>
      </c>
      <c r="B21" s="428" t="s">
        <v>130</v>
      </c>
      <c r="C21" s="34" t="s">
        <v>391</v>
      </c>
      <c r="D21" s="238">
        <v>2017</v>
      </c>
      <c r="E21" s="91">
        <v>2023</v>
      </c>
      <c r="F21" s="74">
        <v>59430306</v>
      </c>
      <c r="G21" s="75">
        <v>8835550</v>
      </c>
      <c r="H21" s="75">
        <v>5896236</v>
      </c>
      <c r="I21" s="75">
        <v>4685840</v>
      </c>
      <c r="J21" s="75"/>
      <c r="K21" s="75"/>
      <c r="L21" s="75"/>
      <c r="M21" s="75"/>
      <c r="N21" s="75"/>
      <c r="O21" s="75"/>
      <c r="P21" s="76"/>
      <c r="Q21" s="75"/>
      <c r="R21" s="75"/>
      <c r="S21" s="75"/>
      <c r="T21" s="75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4"/>
      <c r="AF21" s="159"/>
      <c r="AG21" s="20">
        <f t="shared" si="1"/>
        <v>19417626</v>
      </c>
      <c r="AH21" s="187" t="str">
        <f t="shared" si="4"/>
        <v>OK</v>
      </c>
      <c r="AI21" s="21" t="str">
        <f t="shared" si="2"/>
        <v>OK</v>
      </c>
      <c r="AJ21" s="175"/>
      <c r="AK21" s="175"/>
      <c r="AL21" s="277"/>
      <c r="AM21" s="175"/>
      <c r="AN21" s="175"/>
      <c r="AO21" s="175"/>
      <c r="AP21" s="175"/>
      <c r="AQ21" s="175"/>
      <c r="AR21" s="175"/>
      <c r="AS21" s="278"/>
      <c r="AT21" s="278"/>
      <c r="AU21" s="278"/>
    </row>
    <row r="22" spans="1:47" s="36" customFormat="1" ht="75" customHeight="1" x14ac:dyDescent="0.25">
      <c r="A22" s="175" t="s">
        <v>19</v>
      </c>
      <c r="B22" s="428" t="s">
        <v>131</v>
      </c>
      <c r="C22" s="195" t="s">
        <v>120</v>
      </c>
      <c r="D22" s="238">
        <v>2017</v>
      </c>
      <c r="E22" s="91">
        <v>2023</v>
      </c>
      <c r="F22" s="74">
        <v>5750542</v>
      </c>
      <c r="G22" s="75">
        <v>1305674</v>
      </c>
      <c r="H22" s="75">
        <v>1031996</v>
      </c>
      <c r="I22" s="75">
        <v>694700</v>
      </c>
      <c r="J22" s="75"/>
      <c r="K22" s="75"/>
      <c r="L22" s="75"/>
      <c r="M22" s="75"/>
      <c r="N22" s="75"/>
      <c r="O22" s="75"/>
      <c r="P22" s="76"/>
      <c r="Q22" s="75"/>
      <c r="R22" s="75"/>
      <c r="S22" s="75"/>
      <c r="T22" s="75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4">
        <v>1305674</v>
      </c>
      <c r="AF22" s="159"/>
      <c r="AG22" s="20">
        <f t="shared" si="1"/>
        <v>3032370</v>
      </c>
      <c r="AH22" s="187" t="str">
        <f t="shared" si="4"/>
        <v>OK</v>
      </c>
      <c r="AI22" s="21" t="str">
        <f t="shared" si="2"/>
        <v>OK</v>
      </c>
      <c r="AJ22" s="175"/>
      <c r="AK22" s="175"/>
      <c r="AL22" s="277"/>
      <c r="AM22" s="175"/>
      <c r="AN22" s="175"/>
      <c r="AO22" s="175"/>
      <c r="AP22" s="175"/>
      <c r="AQ22" s="175"/>
      <c r="AR22" s="175"/>
      <c r="AS22" s="278"/>
      <c r="AT22" s="278"/>
      <c r="AU22" s="278"/>
    </row>
    <row r="23" spans="1:47" s="36" customFormat="1" ht="81" customHeight="1" x14ac:dyDescent="0.25">
      <c r="A23" s="175" t="s">
        <v>622</v>
      </c>
      <c r="B23" s="428" t="s">
        <v>132</v>
      </c>
      <c r="C23" s="34" t="s">
        <v>391</v>
      </c>
      <c r="D23" s="238">
        <v>2016</v>
      </c>
      <c r="E23" s="91">
        <v>2021</v>
      </c>
      <c r="F23" s="74">
        <v>1375080</v>
      </c>
      <c r="G23" s="75">
        <v>1360930</v>
      </c>
      <c r="H23" s="75"/>
      <c r="I23" s="75"/>
      <c r="J23" s="75"/>
      <c r="K23" s="75"/>
      <c r="L23" s="75"/>
      <c r="M23" s="75"/>
      <c r="N23" s="75"/>
      <c r="O23" s="75"/>
      <c r="P23" s="76"/>
      <c r="Q23" s="75"/>
      <c r="R23" s="75"/>
      <c r="S23" s="75"/>
      <c r="T23" s="75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4"/>
      <c r="AF23" s="159"/>
      <c r="AG23" s="20">
        <f t="shared" si="1"/>
        <v>1360930</v>
      </c>
      <c r="AH23" s="187" t="str">
        <f t="shared" si="4"/>
        <v>OK</v>
      </c>
      <c r="AI23" s="21" t="str">
        <f t="shared" si="2"/>
        <v>OK</v>
      </c>
      <c r="AJ23" s="175"/>
      <c r="AK23" s="175"/>
      <c r="AL23" s="277"/>
      <c r="AM23" s="175"/>
      <c r="AN23" s="175"/>
      <c r="AO23" s="175"/>
      <c r="AP23" s="175"/>
      <c r="AQ23" s="175"/>
      <c r="AR23" s="175"/>
      <c r="AS23" s="278"/>
      <c r="AT23" s="278"/>
      <c r="AU23" s="278"/>
    </row>
    <row r="24" spans="1:47" s="36" customFormat="1" ht="57.75" customHeight="1" x14ac:dyDescent="0.25">
      <c r="A24" s="175" t="s">
        <v>623</v>
      </c>
      <c r="B24" s="428" t="s">
        <v>451</v>
      </c>
      <c r="C24" s="195" t="s">
        <v>120</v>
      </c>
      <c r="D24" s="238">
        <v>2018</v>
      </c>
      <c r="E24" s="91">
        <v>2021</v>
      </c>
      <c r="F24" s="74">
        <v>714334</v>
      </c>
      <c r="G24" s="75">
        <v>142053</v>
      </c>
      <c r="H24" s="75"/>
      <c r="I24" s="75"/>
      <c r="J24" s="75"/>
      <c r="K24" s="75"/>
      <c r="L24" s="75"/>
      <c r="M24" s="75"/>
      <c r="N24" s="75"/>
      <c r="O24" s="75"/>
      <c r="P24" s="76"/>
      <c r="Q24" s="75"/>
      <c r="R24" s="75"/>
      <c r="S24" s="75"/>
      <c r="T24" s="75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4"/>
      <c r="AF24" s="159"/>
      <c r="AG24" s="20">
        <f t="shared" si="1"/>
        <v>142053</v>
      </c>
      <c r="AH24" s="187" t="str">
        <f t="shared" si="4"/>
        <v>OK</v>
      </c>
      <c r="AI24" s="21" t="str">
        <f t="shared" si="2"/>
        <v>OK</v>
      </c>
      <c r="AJ24" s="175"/>
      <c r="AK24" s="175"/>
      <c r="AL24" s="277"/>
      <c r="AM24" s="175"/>
      <c r="AN24" s="175"/>
      <c r="AO24" s="175"/>
      <c r="AP24" s="175"/>
      <c r="AQ24" s="175"/>
      <c r="AR24" s="175"/>
      <c r="AS24" s="278"/>
      <c r="AT24" s="278"/>
      <c r="AU24" s="278"/>
    </row>
    <row r="25" spans="1:47" s="36" customFormat="1" ht="51" customHeight="1" x14ac:dyDescent="0.25">
      <c r="A25" s="175" t="s">
        <v>624</v>
      </c>
      <c r="B25" s="428" t="s">
        <v>133</v>
      </c>
      <c r="C25" s="195" t="s">
        <v>120</v>
      </c>
      <c r="D25" s="238">
        <v>2015</v>
      </c>
      <c r="E25" s="91">
        <v>2022</v>
      </c>
      <c r="F25" s="74">
        <v>17775883</v>
      </c>
      <c r="G25" s="75">
        <v>5368560</v>
      </c>
      <c r="H25" s="75">
        <v>532440</v>
      </c>
      <c r="I25" s="75"/>
      <c r="J25" s="75"/>
      <c r="K25" s="75"/>
      <c r="L25" s="75"/>
      <c r="M25" s="75"/>
      <c r="N25" s="75"/>
      <c r="O25" s="75"/>
      <c r="P25" s="76"/>
      <c r="Q25" s="75"/>
      <c r="R25" s="75"/>
      <c r="S25" s="75"/>
      <c r="T25" s="75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4">
        <v>5368560</v>
      </c>
      <c r="AF25" s="159"/>
      <c r="AG25" s="20">
        <f t="shared" ref="AG25:AG40" si="8">SUM(G25:AD25)</f>
        <v>5901000</v>
      </c>
      <c r="AH25" s="187" t="str">
        <f t="shared" si="4"/>
        <v>OK</v>
      </c>
      <c r="AI25" s="21" t="str">
        <f t="shared" ref="AI25:AI40" si="9">IF(SUM(G25:AD25)&gt;=AE25,"OK","BŁĄD")</f>
        <v>OK</v>
      </c>
      <c r="AJ25" s="175"/>
      <c r="AK25" s="175"/>
      <c r="AL25" s="277"/>
      <c r="AM25" s="175"/>
      <c r="AN25" s="175"/>
      <c r="AO25" s="175"/>
      <c r="AP25" s="175"/>
      <c r="AQ25" s="175"/>
      <c r="AR25" s="175"/>
      <c r="AS25" s="278"/>
      <c r="AT25" s="278"/>
      <c r="AU25" s="278"/>
    </row>
    <row r="26" spans="1:47" s="36" customFormat="1" ht="49.5" customHeight="1" x14ac:dyDescent="0.25">
      <c r="A26" s="175" t="s">
        <v>625</v>
      </c>
      <c r="B26" s="429" t="s">
        <v>134</v>
      </c>
      <c r="C26" s="34" t="s">
        <v>391</v>
      </c>
      <c r="D26" s="92">
        <v>2016</v>
      </c>
      <c r="E26" s="93">
        <v>2021</v>
      </c>
      <c r="F26" s="78">
        <v>1483140</v>
      </c>
      <c r="G26" s="79">
        <v>716360</v>
      </c>
      <c r="H26" s="79"/>
      <c r="I26" s="79"/>
      <c r="J26" s="79"/>
      <c r="K26" s="79"/>
      <c r="L26" s="79"/>
      <c r="M26" s="79"/>
      <c r="N26" s="79"/>
      <c r="O26" s="79"/>
      <c r="P26" s="80"/>
      <c r="Q26" s="79"/>
      <c r="R26" s="79"/>
      <c r="S26" s="79"/>
      <c r="T26" s="79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78">
        <v>91100</v>
      </c>
      <c r="AF26" s="159"/>
      <c r="AG26" s="20">
        <f t="shared" si="8"/>
        <v>716360</v>
      </c>
      <c r="AH26" s="187" t="str">
        <f t="shared" si="4"/>
        <v>OK</v>
      </c>
      <c r="AI26" s="21" t="str">
        <f t="shared" si="9"/>
        <v>OK</v>
      </c>
      <c r="AJ26" s="175"/>
      <c r="AK26" s="175"/>
      <c r="AL26" s="277"/>
      <c r="AM26" s="175"/>
      <c r="AN26" s="175"/>
      <c r="AO26" s="175"/>
      <c r="AP26" s="175"/>
      <c r="AQ26" s="175"/>
      <c r="AR26" s="175"/>
      <c r="AS26" s="278"/>
      <c r="AT26" s="278"/>
      <c r="AU26" s="278"/>
    </row>
    <row r="27" spans="1:47" s="36" customFormat="1" ht="49.5" customHeight="1" x14ac:dyDescent="0.25">
      <c r="A27" s="175" t="s">
        <v>626</v>
      </c>
      <c r="B27" s="428" t="s">
        <v>616</v>
      </c>
      <c r="C27" s="34" t="s">
        <v>120</v>
      </c>
      <c r="D27" s="92">
        <v>2018</v>
      </c>
      <c r="E27" s="93">
        <v>2021</v>
      </c>
      <c r="F27" s="78">
        <v>453595</v>
      </c>
      <c r="G27" s="79">
        <v>292090</v>
      </c>
      <c r="H27" s="79"/>
      <c r="I27" s="79"/>
      <c r="J27" s="79"/>
      <c r="K27" s="79"/>
      <c r="L27" s="79"/>
      <c r="M27" s="79"/>
      <c r="N27" s="79"/>
      <c r="O27" s="79"/>
      <c r="P27" s="80"/>
      <c r="Q27" s="79"/>
      <c r="R27" s="79"/>
      <c r="S27" s="79"/>
      <c r="T27" s="79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78">
        <v>292090</v>
      </c>
      <c r="AF27" s="159"/>
      <c r="AG27" s="20">
        <f t="shared" si="8"/>
        <v>292090</v>
      </c>
      <c r="AH27" s="187" t="str">
        <f t="shared" si="4"/>
        <v>OK</v>
      </c>
      <c r="AI27" s="21" t="str">
        <f t="shared" si="9"/>
        <v>OK</v>
      </c>
      <c r="AJ27" s="175"/>
      <c r="AK27" s="175"/>
      <c r="AL27" s="277"/>
      <c r="AM27" s="175"/>
      <c r="AN27" s="175"/>
      <c r="AO27" s="175"/>
      <c r="AP27" s="175"/>
      <c r="AQ27" s="175"/>
      <c r="AR27" s="175"/>
      <c r="AS27" s="278"/>
      <c r="AT27" s="278"/>
      <c r="AU27" s="278"/>
    </row>
    <row r="28" spans="1:47" s="36" customFormat="1" ht="69.75" customHeight="1" x14ac:dyDescent="0.25">
      <c r="A28" s="175" t="s">
        <v>20</v>
      </c>
      <c r="B28" s="429" t="s">
        <v>443</v>
      </c>
      <c r="C28" s="34" t="s">
        <v>515</v>
      </c>
      <c r="D28" s="92">
        <v>2018</v>
      </c>
      <c r="E28" s="93">
        <v>2021</v>
      </c>
      <c r="F28" s="78">
        <v>127023</v>
      </c>
      <c r="G28" s="79">
        <v>6588</v>
      </c>
      <c r="H28" s="79"/>
      <c r="I28" s="79"/>
      <c r="J28" s="79"/>
      <c r="K28" s="79"/>
      <c r="L28" s="79"/>
      <c r="M28" s="79"/>
      <c r="N28" s="79"/>
      <c r="O28" s="79"/>
      <c r="P28" s="80"/>
      <c r="Q28" s="79"/>
      <c r="R28" s="79"/>
      <c r="S28" s="79"/>
      <c r="T28" s="79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78">
        <v>6588</v>
      </c>
      <c r="AF28" s="159"/>
      <c r="AG28" s="20">
        <f t="shared" si="8"/>
        <v>6588</v>
      </c>
      <c r="AH28" s="187" t="str">
        <f t="shared" si="4"/>
        <v>OK</v>
      </c>
      <c r="AI28" s="21" t="str">
        <f t="shared" si="9"/>
        <v>OK</v>
      </c>
      <c r="AJ28" s="175"/>
      <c r="AK28" s="175"/>
      <c r="AL28" s="277"/>
      <c r="AM28" s="175"/>
      <c r="AN28" s="175"/>
      <c r="AO28" s="175"/>
      <c r="AP28" s="175"/>
      <c r="AQ28" s="175"/>
      <c r="AR28" s="175"/>
      <c r="AS28" s="278"/>
      <c r="AT28" s="278"/>
      <c r="AU28" s="278"/>
    </row>
    <row r="29" spans="1:47" s="36" customFormat="1" ht="60" customHeight="1" x14ac:dyDescent="0.25">
      <c r="A29" s="175" t="s">
        <v>21</v>
      </c>
      <c r="B29" s="429" t="s">
        <v>428</v>
      </c>
      <c r="C29" s="34" t="s">
        <v>389</v>
      </c>
      <c r="D29" s="92">
        <v>2019</v>
      </c>
      <c r="E29" s="93">
        <v>2022</v>
      </c>
      <c r="F29" s="78">
        <v>6891972</v>
      </c>
      <c r="G29" s="79">
        <v>2572679</v>
      </c>
      <c r="H29" s="79">
        <v>611452</v>
      </c>
      <c r="I29" s="79"/>
      <c r="J29" s="79"/>
      <c r="K29" s="79"/>
      <c r="L29" s="79"/>
      <c r="M29" s="79"/>
      <c r="N29" s="79"/>
      <c r="O29" s="79"/>
      <c r="P29" s="80"/>
      <c r="Q29" s="79"/>
      <c r="R29" s="79"/>
      <c r="S29" s="79"/>
      <c r="T29" s="79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78"/>
      <c r="AF29" s="159"/>
      <c r="AG29" s="20">
        <f t="shared" si="8"/>
        <v>3184131</v>
      </c>
      <c r="AH29" s="187" t="str">
        <f t="shared" si="4"/>
        <v>OK</v>
      </c>
      <c r="AI29" s="21" t="str">
        <f t="shared" si="9"/>
        <v>OK</v>
      </c>
      <c r="AJ29" s="175"/>
      <c r="AK29" s="175"/>
      <c r="AL29" s="277"/>
      <c r="AM29" s="175"/>
      <c r="AN29" s="175"/>
      <c r="AO29" s="175"/>
      <c r="AP29" s="175"/>
      <c r="AQ29" s="175"/>
      <c r="AR29" s="175"/>
      <c r="AS29" s="278"/>
      <c r="AT29" s="278"/>
      <c r="AU29" s="278"/>
    </row>
    <row r="30" spans="1:47" s="36" customFormat="1" ht="60" customHeight="1" x14ac:dyDescent="0.25">
      <c r="A30" s="175" t="s">
        <v>627</v>
      </c>
      <c r="B30" s="429" t="s">
        <v>428</v>
      </c>
      <c r="C30" s="34" t="s">
        <v>515</v>
      </c>
      <c r="D30" s="92">
        <v>2019</v>
      </c>
      <c r="E30" s="93">
        <v>2022</v>
      </c>
      <c r="F30" s="78">
        <f>3812423+126720</f>
        <v>3939143</v>
      </c>
      <c r="G30" s="79">
        <f>1325640+126720</f>
        <v>1452360</v>
      </c>
      <c r="H30" s="79">
        <v>502920</v>
      </c>
      <c r="I30" s="79"/>
      <c r="J30" s="79"/>
      <c r="K30" s="79"/>
      <c r="L30" s="79"/>
      <c r="M30" s="79"/>
      <c r="N30" s="79"/>
      <c r="O30" s="79"/>
      <c r="P30" s="80"/>
      <c r="Q30" s="79"/>
      <c r="R30" s="79"/>
      <c r="S30" s="79"/>
      <c r="T30" s="79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78">
        <f>1828560+126720</f>
        <v>1955280</v>
      </c>
      <c r="AF30" s="159"/>
      <c r="AG30" s="20">
        <f t="shared" si="8"/>
        <v>1955280</v>
      </c>
      <c r="AH30" s="187" t="str">
        <f t="shared" si="4"/>
        <v>OK</v>
      </c>
      <c r="AI30" s="21" t="str">
        <f t="shared" si="9"/>
        <v>OK</v>
      </c>
      <c r="AJ30" s="175"/>
      <c r="AK30" s="175"/>
      <c r="AL30" s="277"/>
      <c r="AM30" s="175"/>
      <c r="AN30" s="175"/>
      <c r="AO30" s="175"/>
      <c r="AP30" s="175"/>
      <c r="AQ30" s="175"/>
      <c r="AR30" s="175"/>
      <c r="AS30" s="278"/>
      <c r="AT30" s="278"/>
      <c r="AU30" s="278"/>
    </row>
    <row r="31" spans="1:47" s="36" customFormat="1" ht="48.75" customHeight="1" x14ac:dyDescent="0.25">
      <c r="A31" s="175" t="s">
        <v>628</v>
      </c>
      <c r="B31" s="428" t="s">
        <v>429</v>
      </c>
      <c r="C31" s="34" t="s">
        <v>383</v>
      </c>
      <c r="D31" s="88">
        <v>2018</v>
      </c>
      <c r="E31" s="89">
        <v>2021</v>
      </c>
      <c r="F31" s="78">
        <v>1216360</v>
      </c>
      <c r="G31" s="79">
        <v>184015</v>
      </c>
      <c r="H31" s="79"/>
      <c r="I31" s="79"/>
      <c r="J31" s="79"/>
      <c r="K31" s="79"/>
      <c r="L31" s="79"/>
      <c r="M31" s="79"/>
      <c r="N31" s="79"/>
      <c r="O31" s="79"/>
      <c r="P31" s="80"/>
      <c r="Q31" s="79"/>
      <c r="R31" s="79"/>
      <c r="S31" s="79"/>
      <c r="T31" s="79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78">
        <v>184015</v>
      </c>
      <c r="AF31" s="159"/>
      <c r="AG31" s="20">
        <f t="shared" si="8"/>
        <v>184015</v>
      </c>
      <c r="AH31" s="187" t="str">
        <f t="shared" si="4"/>
        <v>OK</v>
      </c>
      <c r="AI31" s="21" t="str">
        <f t="shared" si="9"/>
        <v>OK</v>
      </c>
      <c r="AJ31" s="175"/>
      <c r="AK31" s="175"/>
      <c r="AL31" s="277"/>
      <c r="AM31" s="175"/>
      <c r="AN31" s="175"/>
      <c r="AO31" s="175"/>
      <c r="AP31" s="175"/>
      <c r="AQ31" s="175"/>
      <c r="AR31" s="175"/>
      <c r="AS31" s="278"/>
      <c r="AT31" s="278"/>
      <c r="AU31" s="278"/>
    </row>
    <row r="32" spans="1:47" s="36" customFormat="1" ht="77.25" customHeight="1" x14ac:dyDescent="0.25">
      <c r="A32" s="175" t="s">
        <v>629</v>
      </c>
      <c r="B32" s="429" t="s">
        <v>618</v>
      </c>
      <c r="C32" s="34" t="s">
        <v>118</v>
      </c>
      <c r="D32" s="92">
        <v>2018</v>
      </c>
      <c r="E32" s="93">
        <v>2022</v>
      </c>
      <c r="F32" s="78">
        <v>437676</v>
      </c>
      <c r="G32" s="79">
        <v>178150</v>
      </c>
      <c r="H32" s="79">
        <v>44750</v>
      </c>
      <c r="I32" s="79"/>
      <c r="J32" s="79"/>
      <c r="K32" s="79"/>
      <c r="L32" s="79"/>
      <c r="M32" s="79"/>
      <c r="N32" s="79"/>
      <c r="O32" s="79"/>
      <c r="P32" s="80"/>
      <c r="Q32" s="79"/>
      <c r="R32" s="79"/>
      <c r="S32" s="79"/>
      <c r="T32" s="79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78">
        <v>112150</v>
      </c>
      <c r="AF32" s="159"/>
      <c r="AG32" s="20">
        <f t="shared" si="8"/>
        <v>222900</v>
      </c>
      <c r="AH32" s="187" t="str">
        <f t="shared" si="4"/>
        <v>OK</v>
      </c>
      <c r="AI32" s="21" t="str">
        <f t="shared" si="9"/>
        <v>OK</v>
      </c>
      <c r="AJ32" s="175"/>
      <c r="AK32" s="175"/>
      <c r="AL32" s="277"/>
      <c r="AM32" s="175"/>
      <c r="AN32" s="175"/>
      <c r="AO32" s="175"/>
      <c r="AP32" s="175"/>
      <c r="AQ32" s="175"/>
      <c r="AR32" s="175"/>
      <c r="AS32" s="278"/>
      <c r="AT32" s="278"/>
      <c r="AU32" s="278"/>
    </row>
    <row r="33" spans="1:47" s="36" customFormat="1" ht="74.25" customHeight="1" x14ac:dyDescent="0.25">
      <c r="A33" s="175" t="s">
        <v>22</v>
      </c>
      <c r="B33" s="429" t="s">
        <v>565</v>
      </c>
      <c r="C33" s="34" t="s">
        <v>118</v>
      </c>
      <c r="D33" s="92">
        <v>2018</v>
      </c>
      <c r="E33" s="93">
        <v>2022</v>
      </c>
      <c r="F33" s="78">
        <v>340802</v>
      </c>
      <c r="G33" s="79">
        <v>130000</v>
      </c>
      <c r="H33" s="79">
        <v>60000</v>
      </c>
      <c r="I33" s="79"/>
      <c r="J33" s="79"/>
      <c r="K33" s="79"/>
      <c r="L33" s="79"/>
      <c r="M33" s="79"/>
      <c r="N33" s="79"/>
      <c r="O33" s="79"/>
      <c r="P33" s="80"/>
      <c r="Q33" s="79"/>
      <c r="R33" s="79"/>
      <c r="S33" s="79"/>
      <c r="T33" s="79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78">
        <v>70000</v>
      </c>
      <c r="AF33" s="159"/>
      <c r="AG33" s="20">
        <f t="shared" si="8"/>
        <v>190000</v>
      </c>
      <c r="AH33" s="187" t="str">
        <f t="shared" si="4"/>
        <v>OK</v>
      </c>
      <c r="AI33" s="21" t="str">
        <f t="shared" si="9"/>
        <v>OK</v>
      </c>
      <c r="AJ33" s="175"/>
      <c r="AK33" s="175"/>
      <c r="AL33" s="277"/>
      <c r="AM33" s="175"/>
      <c r="AN33" s="175"/>
      <c r="AO33" s="175"/>
      <c r="AP33" s="175"/>
      <c r="AQ33" s="175"/>
      <c r="AR33" s="175"/>
      <c r="AS33" s="278"/>
      <c r="AT33" s="278"/>
      <c r="AU33" s="278"/>
    </row>
    <row r="34" spans="1:47" s="36" customFormat="1" ht="65.25" customHeight="1" x14ac:dyDescent="0.25">
      <c r="A34" s="175" t="s">
        <v>23</v>
      </c>
      <c r="B34" s="429" t="s">
        <v>548</v>
      </c>
      <c r="C34" s="34" t="s">
        <v>426</v>
      </c>
      <c r="D34" s="92">
        <v>2019</v>
      </c>
      <c r="E34" s="93">
        <v>2021</v>
      </c>
      <c r="F34" s="78">
        <v>329317</v>
      </c>
      <c r="G34" s="79">
        <v>162364</v>
      </c>
      <c r="H34" s="79"/>
      <c r="I34" s="79"/>
      <c r="J34" s="79"/>
      <c r="K34" s="79"/>
      <c r="L34" s="79"/>
      <c r="M34" s="79"/>
      <c r="N34" s="79"/>
      <c r="O34" s="79"/>
      <c r="P34" s="80"/>
      <c r="Q34" s="79"/>
      <c r="R34" s="79"/>
      <c r="S34" s="79"/>
      <c r="T34" s="79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78">
        <v>162364</v>
      </c>
      <c r="AF34" s="159"/>
      <c r="AG34" s="20">
        <f t="shared" si="8"/>
        <v>162364</v>
      </c>
      <c r="AH34" s="187" t="str">
        <f t="shared" si="4"/>
        <v>OK</v>
      </c>
      <c r="AI34" s="21" t="str">
        <f t="shared" si="9"/>
        <v>OK</v>
      </c>
      <c r="AJ34" s="175"/>
      <c r="AK34" s="175"/>
      <c r="AL34" s="277"/>
      <c r="AM34" s="175"/>
      <c r="AN34" s="175"/>
      <c r="AO34" s="175"/>
      <c r="AP34" s="175"/>
      <c r="AQ34" s="175"/>
      <c r="AR34" s="175"/>
      <c r="AS34" s="278"/>
      <c r="AT34" s="278"/>
      <c r="AU34" s="278"/>
    </row>
    <row r="35" spans="1:47" s="36" customFormat="1" ht="70.5" customHeight="1" x14ac:dyDescent="0.25">
      <c r="A35" s="175" t="s">
        <v>24</v>
      </c>
      <c r="B35" s="429" t="s">
        <v>611</v>
      </c>
      <c r="C35" s="34" t="s">
        <v>430</v>
      </c>
      <c r="D35" s="92">
        <v>2019</v>
      </c>
      <c r="E35" s="93">
        <v>2022</v>
      </c>
      <c r="F35" s="78">
        <v>2116624</v>
      </c>
      <c r="G35" s="79">
        <v>527156</v>
      </c>
      <c r="H35" s="79">
        <v>354729</v>
      </c>
      <c r="I35" s="79"/>
      <c r="J35" s="79"/>
      <c r="K35" s="79"/>
      <c r="L35" s="79"/>
      <c r="M35" s="79"/>
      <c r="N35" s="79"/>
      <c r="O35" s="79"/>
      <c r="P35" s="80"/>
      <c r="Q35" s="79"/>
      <c r="R35" s="79"/>
      <c r="S35" s="79"/>
      <c r="T35" s="79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78">
        <v>40001</v>
      </c>
      <c r="AF35" s="159"/>
      <c r="AG35" s="20">
        <f t="shared" si="8"/>
        <v>881885</v>
      </c>
      <c r="AH35" s="187" t="str">
        <f t="shared" si="4"/>
        <v>OK</v>
      </c>
      <c r="AI35" s="21" t="str">
        <f t="shared" si="9"/>
        <v>OK</v>
      </c>
      <c r="AJ35" s="175"/>
      <c r="AK35" s="175"/>
      <c r="AL35" s="277"/>
      <c r="AM35" s="175"/>
      <c r="AN35" s="175"/>
      <c r="AO35" s="175"/>
      <c r="AP35" s="175"/>
      <c r="AQ35" s="175"/>
      <c r="AR35" s="175"/>
      <c r="AS35" s="278"/>
      <c r="AT35" s="278"/>
      <c r="AU35" s="278"/>
    </row>
    <row r="36" spans="1:47" s="36" customFormat="1" ht="62.25" customHeight="1" x14ac:dyDescent="0.25">
      <c r="A36" s="175" t="s">
        <v>25</v>
      </c>
      <c r="B36" s="429" t="s">
        <v>610</v>
      </c>
      <c r="C36" s="34" t="s">
        <v>430</v>
      </c>
      <c r="D36" s="92">
        <v>2019</v>
      </c>
      <c r="E36" s="93">
        <v>2022</v>
      </c>
      <c r="F36" s="78">
        <v>1254120</v>
      </c>
      <c r="G36" s="79">
        <v>472599</v>
      </c>
      <c r="H36" s="79">
        <v>179433</v>
      </c>
      <c r="I36" s="79"/>
      <c r="J36" s="79"/>
      <c r="K36" s="79"/>
      <c r="L36" s="79"/>
      <c r="M36" s="79"/>
      <c r="N36" s="79"/>
      <c r="O36" s="79"/>
      <c r="P36" s="80"/>
      <c r="Q36" s="79"/>
      <c r="R36" s="79"/>
      <c r="S36" s="79"/>
      <c r="T36" s="79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78">
        <v>44120</v>
      </c>
      <c r="AF36" s="159"/>
      <c r="AG36" s="20">
        <f t="shared" si="8"/>
        <v>652032</v>
      </c>
      <c r="AH36" s="187" t="str">
        <f t="shared" si="4"/>
        <v>OK</v>
      </c>
      <c r="AI36" s="21" t="str">
        <f t="shared" si="9"/>
        <v>OK</v>
      </c>
      <c r="AJ36" s="175"/>
      <c r="AK36" s="175"/>
      <c r="AL36" s="277"/>
      <c r="AM36" s="175"/>
      <c r="AN36" s="175"/>
      <c r="AO36" s="175"/>
      <c r="AP36" s="175"/>
      <c r="AQ36" s="175"/>
      <c r="AR36" s="175"/>
      <c r="AS36" s="278"/>
      <c r="AT36" s="278"/>
      <c r="AU36" s="278"/>
    </row>
    <row r="37" spans="1:47" s="36" customFormat="1" ht="57.75" customHeight="1" x14ac:dyDescent="0.25">
      <c r="A37" s="175" t="s">
        <v>26</v>
      </c>
      <c r="B37" s="429" t="s">
        <v>549</v>
      </c>
      <c r="C37" s="34" t="s">
        <v>499</v>
      </c>
      <c r="D37" s="92">
        <v>2019</v>
      </c>
      <c r="E37" s="93">
        <v>2022</v>
      </c>
      <c r="F37" s="78">
        <v>1279668</v>
      </c>
      <c r="G37" s="79">
        <v>437294</v>
      </c>
      <c r="H37" s="79">
        <v>363783</v>
      </c>
      <c r="I37" s="79"/>
      <c r="J37" s="79"/>
      <c r="K37" s="79"/>
      <c r="L37" s="79"/>
      <c r="M37" s="79"/>
      <c r="N37" s="79"/>
      <c r="O37" s="79"/>
      <c r="P37" s="80"/>
      <c r="Q37" s="79"/>
      <c r="R37" s="79"/>
      <c r="S37" s="79"/>
      <c r="T37" s="79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78">
        <v>100500</v>
      </c>
      <c r="AF37" s="159"/>
      <c r="AG37" s="20">
        <f t="shared" si="8"/>
        <v>801077</v>
      </c>
      <c r="AH37" s="187" t="str">
        <f t="shared" si="4"/>
        <v>OK</v>
      </c>
      <c r="AI37" s="21" t="str">
        <f t="shared" si="9"/>
        <v>OK</v>
      </c>
      <c r="AJ37" s="175"/>
      <c r="AK37" s="175"/>
      <c r="AL37" s="277"/>
      <c r="AM37" s="175"/>
      <c r="AN37" s="175"/>
      <c r="AO37" s="175"/>
      <c r="AP37" s="175"/>
      <c r="AQ37" s="175"/>
      <c r="AR37" s="175"/>
      <c r="AS37" s="278"/>
      <c r="AT37" s="278"/>
      <c r="AU37" s="278"/>
    </row>
    <row r="38" spans="1:47" s="36" customFormat="1" ht="70.5" customHeight="1" x14ac:dyDescent="0.25">
      <c r="A38" s="175" t="s">
        <v>480</v>
      </c>
      <c r="B38" s="429" t="s">
        <v>566</v>
      </c>
      <c r="C38" s="34" t="s">
        <v>522</v>
      </c>
      <c r="D38" s="92">
        <v>2019</v>
      </c>
      <c r="E38" s="93">
        <v>2022</v>
      </c>
      <c r="F38" s="78">
        <v>1076646</v>
      </c>
      <c r="G38" s="79">
        <v>378226</v>
      </c>
      <c r="H38" s="79">
        <v>526778</v>
      </c>
      <c r="I38" s="79"/>
      <c r="J38" s="79"/>
      <c r="K38" s="79"/>
      <c r="L38" s="79"/>
      <c r="M38" s="79"/>
      <c r="N38" s="79"/>
      <c r="O38" s="79"/>
      <c r="P38" s="80"/>
      <c r="Q38" s="79"/>
      <c r="R38" s="79"/>
      <c r="S38" s="79"/>
      <c r="T38" s="79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78">
        <v>905004</v>
      </c>
      <c r="AF38" s="159"/>
      <c r="AG38" s="20">
        <f t="shared" si="8"/>
        <v>905004</v>
      </c>
      <c r="AH38" s="187" t="str">
        <f t="shared" si="4"/>
        <v>OK</v>
      </c>
      <c r="AI38" s="21" t="str">
        <f t="shared" si="9"/>
        <v>OK</v>
      </c>
      <c r="AJ38" s="175"/>
      <c r="AK38" s="175"/>
      <c r="AL38" s="277"/>
      <c r="AM38" s="175"/>
      <c r="AN38" s="175"/>
      <c r="AO38" s="175"/>
      <c r="AP38" s="175"/>
      <c r="AQ38" s="175"/>
      <c r="AR38" s="175"/>
      <c r="AS38" s="278"/>
      <c r="AT38" s="278"/>
      <c r="AU38" s="278"/>
    </row>
    <row r="39" spans="1:47" s="36" customFormat="1" ht="55.5" customHeight="1" x14ac:dyDescent="0.25">
      <c r="A39" s="175" t="s">
        <v>27</v>
      </c>
      <c r="B39" s="429" t="s">
        <v>608</v>
      </c>
      <c r="C39" s="34" t="s">
        <v>426</v>
      </c>
      <c r="D39" s="92">
        <v>2019</v>
      </c>
      <c r="E39" s="93">
        <v>2023</v>
      </c>
      <c r="F39" s="78">
        <v>42165</v>
      </c>
      <c r="G39" s="79">
        <v>17086</v>
      </c>
      <c r="H39" s="79">
        <v>1200</v>
      </c>
      <c r="I39" s="79">
        <v>20011</v>
      </c>
      <c r="J39" s="79"/>
      <c r="K39" s="79"/>
      <c r="L39" s="79"/>
      <c r="M39" s="79"/>
      <c r="N39" s="79"/>
      <c r="O39" s="79"/>
      <c r="P39" s="80"/>
      <c r="Q39" s="79"/>
      <c r="R39" s="79"/>
      <c r="S39" s="79"/>
      <c r="T39" s="79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78">
        <v>17086</v>
      </c>
      <c r="AF39" s="159"/>
      <c r="AG39" s="20">
        <f t="shared" si="8"/>
        <v>38297</v>
      </c>
      <c r="AH39" s="187" t="str">
        <f t="shared" si="4"/>
        <v>OK</v>
      </c>
      <c r="AI39" s="21" t="str">
        <f t="shared" si="9"/>
        <v>OK</v>
      </c>
      <c r="AJ39" s="175"/>
      <c r="AK39" s="175"/>
      <c r="AL39" s="277"/>
      <c r="AM39" s="175"/>
      <c r="AN39" s="175"/>
      <c r="AO39" s="175"/>
      <c r="AP39" s="175"/>
      <c r="AQ39" s="175"/>
      <c r="AR39" s="175"/>
      <c r="AS39" s="278"/>
      <c r="AT39" s="278"/>
      <c r="AU39" s="278"/>
    </row>
    <row r="40" spans="1:47" s="36" customFormat="1" ht="60" customHeight="1" x14ac:dyDescent="0.25">
      <c r="A40" s="175" t="s">
        <v>28</v>
      </c>
      <c r="B40" s="429" t="s">
        <v>589</v>
      </c>
      <c r="C40" s="34" t="s">
        <v>123</v>
      </c>
      <c r="D40" s="92">
        <v>2019</v>
      </c>
      <c r="E40" s="93">
        <v>2021</v>
      </c>
      <c r="F40" s="78">
        <v>61335</v>
      </c>
      <c r="G40" s="79">
        <v>54465</v>
      </c>
      <c r="H40" s="79"/>
      <c r="I40" s="79"/>
      <c r="J40" s="79"/>
      <c r="K40" s="79"/>
      <c r="L40" s="79"/>
      <c r="M40" s="79"/>
      <c r="N40" s="79"/>
      <c r="O40" s="79"/>
      <c r="P40" s="80"/>
      <c r="Q40" s="79"/>
      <c r="R40" s="79"/>
      <c r="S40" s="79"/>
      <c r="T40" s="79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78">
        <v>54465</v>
      </c>
      <c r="AF40" s="159"/>
      <c r="AG40" s="20">
        <f t="shared" si="8"/>
        <v>54465</v>
      </c>
      <c r="AH40" s="187" t="str">
        <f t="shared" si="4"/>
        <v>OK</v>
      </c>
      <c r="AI40" s="21" t="str">
        <f t="shared" si="9"/>
        <v>OK</v>
      </c>
      <c r="AJ40" s="175"/>
      <c r="AK40" s="175"/>
      <c r="AL40" s="277"/>
      <c r="AM40" s="175"/>
      <c r="AN40" s="175"/>
      <c r="AO40" s="175"/>
      <c r="AP40" s="175"/>
      <c r="AQ40" s="175"/>
      <c r="AR40" s="175"/>
      <c r="AS40" s="278"/>
      <c r="AT40" s="278"/>
      <c r="AU40" s="278"/>
    </row>
    <row r="41" spans="1:47" s="36" customFormat="1" ht="64.5" customHeight="1" x14ac:dyDescent="0.25">
      <c r="A41" s="175" t="s">
        <v>29</v>
      </c>
      <c r="B41" s="429" t="s">
        <v>590</v>
      </c>
      <c r="C41" s="34" t="s">
        <v>123</v>
      </c>
      <c r="D41" s="92">
        <v>2019</v>
      </c>
      <c r="E41" s="93">
        <v>2021</v>
      </c>
      <c r="F41" s="78">
        <v>42182</v>
      </c>
      <c r="G41" s="79">
        <v>36900</v>
      </c>
      <c r="H41" s="79"/>
      <c r="I41" s="79"/>
      <c r="J41" s="79"/>
      <c r="K41" s="79"/>
      <c r="L41" s="79"/>
      <c r="M41" s="79"/>
      <c r="N41" s="79"/>
      <c r="O41" s="79"/>
      <c r="P41" s="80"/>
      <c r="Q41" s="79"/>
      <c r="R41" s="79"/>
      <c r="S41" s="79"/>
      <c r="T41" s="79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78">
        <v>36900</v>
      </c>
      <c r="AF41" s="159"/>
      <c r="AG41" s="20">
        <f t="shared" ref="AG41:AG80" si="10">SUM(G41:AD41)</f>
        <v>36900</v>
      </c>
      <c r="AH41" s="187" t="str">
        <f t="shared" si="4"/>
        <v>OK</v>
      </c>
      <c r="AI41" s="21" t="str">
        <f t="shared" ref="AI41:AI80" si="11">IF(SUM(G41:AD41)&gt;=AE41,"OK","BŁĄD")</f>
        <v>OK</v>
      </c>
      <c r="AJ41" s="175"/>
      <c r="AK41" s="175"/>
      <c r="AL41" s="277"/>
      <c r="AM41" s="175"/>
      <c r="AN41" s="175"/>
      <c r="AO41" s="175"/>
      <c r="AP41" s="175"/>
      <c r="AQ41" s="175"/>
      <c r="AR41" s="175"/>
      <c r="AS41" s="278"/>
      <c r="AT41" s="278"/>
      <c r="AU41" s="278"/>
    </row>
    <row r="42" spans="1:47" s="36" customFormat="1" ht="76.5" customHeight="1" x14ac:dyDescent="0.25">
      <c r="A42" s="175" t="s">
        <v>30</v>
      </c>
      <c r="B42" s="429" t="s">
        <v>591</v>
      </c>
      <c r="C42" s="34" t="s">
        <v>123</v>
      </c>
      <c r="D42" s="92">
        <v>2019</v>
      </c>
      <c r="E42" s="93">
        <v>2021</v>
      </c>
      <c r="F42" s="78">
        <v>122770</v>
      </c>
      <c r="G42" s="79">
        <v>121770</v>
      </c>
      <c r="H42" s="79"/>
      <c r="I42" s="79"/>
      <c r="J42" s="79"/>
      <c r="K42" s="79"/>
      <c r="L42" s="79"/>
      <c r="M42" s="79"/>
      <c r="N42" s="79"/>
      <c r="O42" s="79"/>
      <c r="P42" s="80"/>
      <c r="Q42" s="79"/>
      <c r="R42" s="79"/>
      <c r="S42" s="79"/>
      <c r="T42" s="79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78">
        <v>121770</v>
      </c>
      <c r="AF42" s="159"/>
      <c r="AG42" s="20">
        <f t="shared" si="10"/>
        <v>121770</v>
      </c>
      <c r="AH42" s="187" t="str">
        <f t="shared" ref="AH42:AH95" si="12">IF(G42&lt;=F42,"OK","BŁĄD")</f>
        <v>OK</v>
      </c>
      <c r="AI42" s="21" t="str">
        <f t="shared" si="11"/>
        <v>OK</v>
      </c>
      <c r="AJ42" s="175"/>
      <c r="AK42" s="175"/>
      <c r="AL42" s="277"/>
      <c r="AM42" s="175"/>
      <c r="AN42" s="175"/>
      <c r="AO42" s="175"/>
      <c r="AP42" s="175"/>
      <c r="AQ42" s="175"/>
      <c r="AR42" s="175"/>
      <c r="AS42" s="278"/>
      <c r="AT42" s="278"/>
      <c r="AU42" s="278"/>
    </row>
    <row r="43" spans="1:47" s="36" customFormat="1" ht="55.5" customHeight="1" x14ac:dyDescent="0.25">
      <c r="A43" s="175" t="s">
        <v>31</v>
      </c>
      <c r="B43" s="429" t="s">
        <v>959</v>
      </c>
      <c r="C43" s="34" t="s">
        <v>391</v>
      </c>
      <c r="D43" s="92">
        <v>2019</v>
      </c>
      <c r="E43" s="93">
        <v>2021</v>
      </c>
      <c r="F43" s="78">
        <v>122000</v>
      </c>
      <c r="G43" s="79">
        <v>53100</v>
      </c>
      <c r="H43" s="79"/>
      <c r="I43" s="79"/>
      <c r="J43" s="79"/>
      <c r="K43" s="79"/>
      <c r="L43" s="79"/>
      <c r="M43" s="79"/>
      <c r="N43" s="79"/>
      <c r="O43" s="79"/>
      <c r="P43" s="80"/>
      <c r="Q43" s="79"/>
      <c r="R43" s="79"/>
      <c r="S43" s="79"/>
      <c r="T43" s="79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78">
        <v>53100</v>
      </c>
      <c r="AF43" s="159"/>
      <c r="AG43" s="20">
        <f t="shared" si="10"/>
        <v>53100</v>
      </c>
      <c r="AH43" s="187" t="str">
        <f t="shared" si="12"/>
        <v>OK</v>
      </c>
      <c r="AI43" s="21" t="str">
        <f t="shared" si="11"/>
        <v>OK</v>
      </c>
      <c r="AJ43" s="175"/>
      <c r="AK43" s="175"/>
      <c r="AL43" s="277"/>
      <c r="AM43" s="175"/>
      <c r="AN43" s="175"/>
      <c r="AO43" s="175"/>
      <c r="AP43" s="175"/>
      <c r="AQ43" s="175"/>
      <c r="AR43" s="175"/>
      <c r="AS43" s="278"/>
      <c r="AT43" s="278"/>
      <c r="AU43" s="278"/>
    </row>
    <row r="44" spans="1:47" s="36" customFormat="1" ht="60.75" customHeight="1" x14ac:dyDescent="0.25">
      <c r="A44" s="175" t="s">
        <v>32</v>
      </c>
      <c r="B44" s="429" t="s">
        <v>916</v>
      </c>
      <c r="C44" s="34" t="s">
        <v>516</v>
      </c>
      <c r="D44" s="92">
        <v>2019</v>
      </c>
      <c r="E44" s="93">
        <v>2022</v>
      </c>
      <c r="F44" s="78">
        <v>273545</v>
      </c>
      <c r="G44" s="79">
        <v>139964</v>
      </c>
      <c r="H44" s="79">
        <v>60000</v>
      </c>
      <c r="I44" s="79"/>
      <c r="J44" s="79"/>
      <c r="K44" s="79"/>
      <c r="L44" s="79"/>
      <c r="M44" s="79"/>
      <c r="N44" s="79"/>
      <c r="O44" s="79"/>
      <c r="P44" s="80"/>
      <c r="Q44" s="79"/>
      <c r="R44" s="79"/>
      <c r="S44" s="79"/>
      <c r="T44" s="79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78">
        <v>199964</v>
      </c>
      <c r="AF44" s="159"/>
      <c r="AG44" s="20">
        <f t="shared" si="10"/>
        <v>199964</v>
      </c>
      <c r="AH44" s="187" t="str">
        <f t="shared" si="12"/>
        <v>OK</v>
      </c>
      <c r="AI44" s="21" t="str">
        <f t="shared" si="11"/>
        <v>OK</v>
      </c>
      <c r="AJ44" s="175"/>
      <c r="AK44" s="175"/>
      <c r="AL44" s="277"/>
      <c r="AM44" s="175"/>
      <c r="AN44" s="175"/>
      <c r="AO44" s="175"/>
      <c r="AP44" s="175"/>
      <c r="AQ44" s="175"/>
      <c r="AR44" s="175"/>
      <c r="AS44" s="278"/>
      <c r="AT44" s="278"/>
      <c r="AU44" s="278"/>
    </row>
    <row r="45" spans="1:47" s="36" customFormat="1" ht="88.5" customHeight="1" x14ac:dyDescent="0.25">
      <c r="A45" s="175" t="s">
        <v>33</v>
      </c>
      <c r="B45" s="429" t="s">
        <v>614</v>
      </c>
      <c r="C45" s="34" t="s">
        <v>405</v>
      </c>
      <c r="D45" s="92">
        <v>2020</v>
      </c>
      <c r="E45" s="93">
        <v>2023</v>
      </c>
      <c r="F45" s="78">
        <v>1511642</v>
      </c>
      <c r="G45" s="79">
        <v>503881</v>
      </c>
      <c r="H45" s="79">
        <v>503881</v>
      </c>
      <c r="I45" s="79">
        <v>125970</v>
      </c>
      <c r="J45" s="79"/>
      <c r="K45" s="79"/>
      <c r="L45" s="79"/>
      <c r="M45" s="79"/>
      <c r="N45" s="79"/>
      <c r="O45" s="79"/>
      <c r="P45" s="80"/>
      <c r="Q45" s="79"/>
      <c r="R45" s="79"/>
      <c r="S45" s="79"/>
      <c r="T45" s="79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78">
        <v>1133732</v>
      </c>
      <c r="AF45" s="159"/>
      <c r="AG45" s="20">
        <f t="shared" si="10"/>
        <v>1133732</v>
      </c>
      <c r="AH45" s="187" t="str">
        <f t="shared" si="12"/>
        <v>OK</v>
      </c>
      <c r="AI45" s="21" t="str">
        <f t="shared" si="11"/>
        <v>OK</v>
      </c>
      <c r="AJ45" s="175"/>
      <c r="AK45" s="175"/>
      <c r="AL45" s="277"/>
      <c r="AM45" s="175"/>
      <c r="AN45" s="175"/>
      <c r="AO45" s="175"/>
      <c r="AP45" s="175"/>
      <c r="AQ45" s="175"/>
      <c r="AR45" s="175"/>
      <c r="AS45" s="278"/>
      <c r="AT45" s="278"/>
      <c r="AU45" s="278"/>
    </row>
    <row r="46" spans="1:47" s="36" customFormat="1" ht="58.5" customHeight="1" x14ac:dyDescent="0.25">
      <c r="A46" s="175" t="s">
        <v>630</v>
      </c>
      <c r="B46" s="429" t="s">
        <v>617</v>
      </c>
      <c r="C46" s="34" t="s">
        <v>118</v>
      </c>
      <c r="D46" s="92">
        <v>2019</v>
      </c>
      <c r="E46" s="93">
        <v>2024</v>
      </c>
      <c r="F46" s="78">
        <v>1318359</v>
      </c>
      <c r="G46" s="79">
        <v>267120</v>
      </c>
      <c r="H46" s="79">
        <v>267120</v>
      </c>
      <c r="I46" s="79">
        <v>292718</v>
      </c>
      <c r="J46" s="79">
        <v>300182</v>
      </c>
      <c r="K46" s="79"/>
      <c r="L46" s="79"/>
      <c r="M46" s="79"/>
      <c r="N46" s="79"/>
      <c r="O46" s="79"/>
      <c r="P46" s="80"/>
      <c r="Q46" s="79"/>
      <c r="R46" s="79"/>
      <c r="S46" s="79"/>
      <c r="T46" s="79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78">
        <v>108100</v>
      </c>
      <c r="AF46" s="159"/>
      <c r="AG46" s="20">
        <f t="shared" ref="AG46:AG59" si="13">SUM(G46:AD46)</f>
        <v>1127140</v>
      </c>
      <c r="AH46" s="187" t="str">
        <f t="shared" ref="AH46:AH59" si="14">IF(G46&lt;=F46,"OK","BŁĄD")</f>
        <v>OK</v>
      </c>
      <c r="AI46" s="21" t="str">
        <f t="shared" ref="AI46:AI59" si="15">IF(SUM(G46:AD46)&gt;=AE46,"OK","BŁĄD")</f>
        <v>OK</v>
      </c>
      <c r="AJ46" s="175"/>
      <c r="AK46" s="175"/>
      <c r="AL46" s="277"/>
      <c r="AM46" s="175"/>
      <c r="AN46" s="175"/>
      <c r="AO46" s="175"/>
      <c r="AP46" s="175"/>
      <c r="AQ46" s="175"/>
      <c r="AR46" s="175"/>
      <c r="AS46" s="278"/>
      <c r="AT46" s="278"/>
      <c r="AU46" s="278"/>
    </row>
    <row r="47" spans="1:47" s="36" customFormat="1" ht="43.5" customHeight="1" x14ac:dyDescent="0.25">
      <c r="A47" s="175" t="s">
        <v>34</v>
      </c>
      <c r="B47" s="429" t="s">
        <v>994</v>
      </c>
      <c r="C47" s="34" t="s">
        <v>120</v>
      </c>
      <c r="D47" s="92">
        <v>2019</v>
      </c>
      <c r="E47" s="93">
        <v>2021</v>
      </c>
      <c r="F47" s="78">
        <v>1499680</v>
      </c>
      <c r="G47" s="79">
        <v>710787</v>
      </c>
      <c r="H47" s="79"/>
      <c r="I47" s="79"/>
      <c r="J47" s="79"/>
      <c r="K47" s="79"/>
      <c r="L47" s="79"/>
      <c r="M47" s="79"/>
      <c r="N47" s="79"/>
      <c r="O47" s="79"/>
      <c r="P47" s="80"/>
      <c r="Q47" s="79"/>
      <c r="R47" s="79"/>
      <c r="S47" s="79"/>
      <c r="T47" s="79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78">
        <v>710787</v>
      </c>
      <c r="AF47" s="159"/>
      <c r="AG47" s="20">
        <f t="shared" si="13"/>
        <v>710787</v>
      </c>
      <c r="AH47" s="187" t="str">
        <f t="shared" si="14"/>
        <v>OK</v>
      </c>
      <c r="AI47" s="21" t="str">
        <f t="shared" si="15"/>
        <v>OK</v>
      </c>
      <c r="AJ47" s="175"/>
      <c r="AK47" s="175"/>
      <c r="AL47" s="277"/>
      <c r="AM47" s="175"/>
      <c r="AN47" s="175"/>
      <c r="AO47" s="175"/>
      <c r="AP47" s="175"/>
      <c r="AQ47" s="175"/>
      <c r="AR47" s="175"/>
      <c r="AS47" s="278"/>
      <c r="AT47" s="278"/>
      <c r="AU47" s="278"/>
    </row>
    <row r="48" spans="1:47" s="36" customFormat="1" ht="83.25" customHeight="1" x14ac:dyDescent="0.25">
      <c r="A48" s="175" t="s">
        <v>35</v>
      </c>
      <c r="B48" s="429" t="s">
        <v>942</v>
      </c>
      <c r="C48" s="34" t="s">
        <v>943</v>
      </c>
      <c r="D48" s="92">
        <v>2020</v>
      </c>
      <c r="E48" s="93">
        <v>2023</v>
      </c>
      <c r="F48" s="78">
        <v>1040136</v>
      </c>
      <c r="G48" s="79">
        <v>374710</v>
      </c>
      <c r="H48" s="79">
        <v>369410</v>
      </c>
      <c r="I48" s="79">
        <v>74460</v>
      </c>
      <c r="J48" s="79"/>
      <c r="K48" s="79"/>
      <c r="L48" s="79"/>
      <c r="M48" s="79"/>
      <c r="N48" s="79"/>
      <c r="O48" s="79"/>
      <c r="P48" s="80"/>
      <c r="Q48" s="79"/>
      <c r="R48" s="79"/>
      <c r="S48" s="79"/>
      <c r="T48" s="79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78"/>
      <c r="AF48" s="159"/>
      <c r="AG48" s="20">
        <f t="shared" ref="AG48:AG56" si="16">SUM(G48:AD48)</f>
        <v>818580</v>
      </c>
      <c r="AH48" s="187" t="str">
        <f t="shared" ref="AH48:AH56" si="17">IF(G48&lt;=F48,"OK","BŁĄD")</f>
        <v>OK</v>
      </c>
      <c r="AI48" s="21" t="str">
        <f t="shared" ref="AI48:AI56" si="18">IF(SUM(G48:AD48)&gt;=AE48,"OK","BŁĄD")</f>
        <v>OK</v>
      </c>
      <c r="AJ48" s="175"/>
      <c r="AK48" s="175"/>
      <c r="AL48" s="277"/>
      <c r="AM48" s="175"/>
      <c r="AN48" s="175"/>
      <c r="AO48" s="175"/>
      <c r="AP48" s="175"/>
      <c r="AQ48" s="175"/>
      <c r="AR48" s="175"/>
      <c r="AS48" s="278"/>
      <c r="AT48" s="278"/>
      <c r="AU48" s="278"/>
    </row>
    <row r="49" spans="1:47" s="36" customFormat="1" ht="83.25" customHeight="1" x14ac:dyDescent="0.25">
      <c r="A49" s="175" t="s">
        <v>631</v>
      </c>
      <c r="B49" s="429" t="s">
        <v>944</v>
      </c>
      <c r="C49" s="34" t="s">
        <v>900</v>
      </c>
      <c r="D49" s="92">
        <v>2020</v>
      </c>
      <c r="E49" s="93">
        <v>2022</v>
      </c>
      <c r="F49" s="78">
        <v>3998003</v>
      </c>
      <c r="G49" s="79">
        <v>1648543</v>
      </c>
      <c r="H49" s="79">
        <v>2114000</v>
      </c>
      <c r="I49" s="79"/>
      <c r="J49" s="79"/>
      <c r="K49" s="79"/>
      <c r="L49" s="79"/>
      <c r="M49" s="79"/>
      <c r="N49" s="79"/>
      <c r="O49" s="79"/>
      <c r="P49" s="80"/>
      <c r="Q49" s="79"/>
      <c r="R49" s="79"/>
      <c r="S49" s="79"/>
      <c r="T49" s="79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>
        <v>2860705</v>
      </c>
      <c r="AF49" s="159"/>
      <c r="AG49" s="20">
        <f t="shared" si="16"/>
        <v>3762543</v>
      </c>
      <c r="AH49" s="187" t="str">
        <f t="shared" si="17"/>
        <v>OK</v>
      </c>
      <c r="AI49" s="21" t="str">
        <f t="shared" si="18"/>
        <v>OK</v>
      </c>
      <c r="AJ49" s="175"/>
      <c r="AK49" s="175"/>
      <c r="AL49" s="277"/>
      <c r="AM49" s="175"/>
      <c r="AN49" s="175"/>
      <c r="AO49" s="175"/>
      <c r="AP49" s="175"/>
      <c r="AQ49" s="175"/>
      <c r="AR49" s="175"/>
      <c r="AS49" s="278"/>
      <c r="AT49" s="278"/>
      <c r="AU49" s="278"/>
    </row>
    <row r="50" spans="1:47" s="36" customFormat="1" ht="55.5" customHeight="1" x14ac:dyDescent="0.25">
      <c r="A50" s="175" t="s">
        <v>36</v>
      </c>
      <c r="B50" s="429" t="s">
        <v>958</v>
      </c>
      <c r="C50" s="34" t="s">
        <v>444</v>
      </c>
      <c r="D50" s="92">
        <v>2020</v>
      </c>
      <c r="E50" s="93">
        <v>2022</v>
      </c>
      <c r="F50" s="78">
        <v>346537</v>
      </c>
      <c r="G50" s="79">
        <v>184251</v>
      </c>
      <c r="H50" s="79">
        <v>29466</v>
      </c>
      <c r="I50" s="79"/>
      <c r="J50" s="79"/>
      <c r="K50" s="79"/>
      <c r="L50" s="79"/>
      <c r="M50" s="79"/>
      <c r="N50" s="79"/>
      <c r="O50" s="79"/>
      <c r="P50" s="80"/>
      <c r="Q50" s="79"/>
      <c r="R50" s="79"/>
      <c r="S50" s="79"/>
      <c r="T50" s="79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78">
        <v>38652</v>
      </c>
      <c r="AF50" s="159"/>
      <c r="AG50" s="20">
        <f t="shared" si="16"/>
        <v>213717</v>
      </c>
      <c r="AH50" s="187" t="str">
        <f t="shared" si="17"/>
        <v>OK</v>
      </c>
      <c r="AI50" s="21" t="str">
        <f t="shared" si="18"/>
        <v>OK</v>
      </c>
      <c r="AJ50" s="175"/>
      <c r="AK50" s="175"/>
      <c r="AL50" s="277"/>
      <c r="AM50" s="175"/>
      <c r="AN50" s="175"/>
      <c r="AO50" s="175"/>
      <c r="AP50" s="175"/>
      <c r="AQ50" s="175"/>
      <c r="AR50" s="175"/>
      <c r="AS50" s="278"/>
      <c r="AT50" s="278"/>
      <c r="AU50" s="278"/>
    </row>
    <row r="51" spans="1:47" s="36" customFormat="1" ht="55.5" customHeight="1" x14ac:dyDescent="0.25">
      <c r="A51" s="175" t="s">
        <v>37</v>
      </c>
      <c r="B51" s="429" t="s">
        <v>951</v>
      </c>
      <c r="C51" s="34" t="s">
        <v>499</v>
      </c>
      <c r="D51" s="92">
        <v>2020</v>
      </c>
      <c r="E51" s="93">
        <v>2023</v>
      </c>
      <c r="F51" s="78">
        <v>3741820</v>
      </c>
      <c r="G51" s="79">
        <v>1165042</v>
      </c>
      <c r="H51" s="79">
        <v>1209886</v>
      </c>
      <c r="I51" s="79">
        <v>616274</v>
      </c>
      <c r="J51" s="79"/>
      <c r="K51" s="79"/>
      <c r="L51" s="79"/>
      <c r="M51" s="79"/>
      <c r="N51" s="79"/>
      <c r="O51" s="79"/>
      <c r="P51" s="80"/>
      <c r="Q51" s="79"/>
      <c r="R51" s="79"/>
      <c r="S51" s="79"/>
      <c r="T51" s="79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78">
        <v>756000</v>
      </c>
      <c r="AF51" s="159"/>
      <c r="AG51" s="20">
        <f t="shared" si="16"/>
        <v>2991202</v>
      </c>
      <c r="AH51" s="187" t="str">
        <f t="shared" si="17"/>
        <v>OK</v>
      </c>
      <c r="AI51" s="21" t="str">
        <f t="shared" si="18"/>
        <v>OK</v>
      </c>
      <c r="AJ51" s="175"/>
      <c r="AK51" s="175"/>
      <c r="AL51" s="277"/>
      <c r="AM51" s="175"/>
      <c r="AN51" s="175"/>
      <c r="AO51" s="175"/>
      <c r="AP51" s="175"/>
      <c r="AQ51" s="175"/>
      <c r="AR51" s="175"/>
      <c r="AS51" s="278"/>
      <c r="AT51" s="278"/>
      <c r="AU51" s="278"/>
    </row>
    <row r="52" spans="1:47" s="36" customFormat="1" ht="55.5" customHeight="1" x14ac:dyDescent="0.25">
      <c r="A52" s="175" t="s">
        <v>38</v>
      </c>
      <c r="B52" s="429" t="s">
        <v>951</v>
      </c>
      <c r="C52" s="34" t="s">
        <v>515</v>
      </c>
      <c r="D52" s="92">
        <v>2020</v>
      </c>
      <c r="E52" s="93">
        <v>2023</v>
      </c>
      <c r="F52" s="78">
        <v>7800</v>
      </c>
      <c r="G52" s="79">
        <v>2600</v>
      </c>
      <c r="H52" s="79">
        <v>2600</v>
      </c>
      <c r="I52" s="79">
        <v>1300</v>
      </c>
      <c r="J52" s="79"/>
      <c r="K52" s="79"/>
      <c r="L52" s="79"/>
      <c r="M52" s="79"/>
      <c r="N52" s="79"/>
      <c r="O52" s="79"/>
      <c r="P52" s="80"/>
      <c r="Q52" s="79"/>
      <c r="R52" s="79"/>
      <c r="S52" s="79"/>
      <c r="T52" s="79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78">
        <v>6500</v>
      </c>
      <c r="AF52" s="159"/>
      <c r="AG52" s="20">
        <f t="shared" si="16"/>
        <v>6500</v>
      </c>
      <c r="AH52" s="187" t="str">
        <f t="shared" si="17"/>
        <v>OK</v>
      </c>
      <c r="AI52" s="21" t="str">
        <f t="shared" si="18"/>
        <v>OK</v>
      </c>
      <c r="AJ52" s="175"/>
      <c r="AK52" s="175"/>
      <c r="AL52" s="277"/>
      <c r="AM52" s="175"/>
      <c r="AN52" s="175"/>
      <c r="AO52" s="175"/>
      <c r="AP52" s="175"/>
      <c r="AQ52" s="175"/>
      <c r="AR52" s="175"/>
      <c r="AS52" s="278"/>
      <c r="AT52" s="278"/>
      <c r="AU52" s="278"/>
    </row>
    <row r="53" spans="1:47" s="36" customFormat="1" ht="55.5" customHeight="1" x14ac:dyDescent="0.25">
      <c r="A53" s="175" t="s">
        <v>410</v>
      </c>
      <c r="B53" s="429" t="s">
        <v>953</v>
      </c>
      <c r="C53" s="34" t="s">
        <v>515</v>
      </c>
      <c r="D53" s="92">
        <v>2020</v>
      </c>
      <c r="E53" s="93">
        <v>2023</v>
      </c>
      <c r="F53" s="78">
        <v>201305</v>
      </c>
      <c r="G53" s="79">
        <v>72094</v>
      </c>
      <c r="H53" s="79">
        <v>72368</v>
      </c>
      <c r="I53" s="79">
        <v>36184</v>
      </c>
      <c r="J53" s="79"/>
      <c r="K53" s="79"/>
      <c r="L53" s="79"/>
      <c r="M53" s="79"/>
      <c r="N53" s="79"/>
      <c r="O53" s="79"/>
      <c r="P53" s="80"/>
      <c r="Q53" s="79"/>
      <c r="R53" s="79"/>
      <c r="S53" s="79"/>
      <c r="T53" s="79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78">
        <v>180644</v>
      </c>
      <c r="AF53" s="159"/>
      <c r="AG53" s="20">
        <f t="shared" si="16"/>
        <v>180646</v>
      </c>
      <c r="AH53" s="187" t="str">
        <f t="shared" si="17"/>
        <v>OK</v>
      </c>
      <c r="AI53" s="21" t="str">
        <f t="shared" si="18"/>
        <v>OK</v>
      </c>
      <c r="AJ53" s="175"/>
      <c r="AK53" s="175"/>
      <c r="AL53" s="277"/>
      <c r="AM53" s="175"/>
      <c r="AN53" s="175"/>
      <c r="AO53" s="175"/>
      <c r="AP53" s="175"/>
      <c r="AQ53" s="175"/>
      <c r="AR53" s="175"/>
      <c r="AS53" s="278"/>
      <c r="AT53" s="278"/>
      <c r="AU53" s="278"/>
    </row>
    <row r="54" spans="1:47" s="36" customFormat="1" ht="55.5" customHeight="1" x14ac:dyDescent="0.25">
      <c r="A54" s="175" t="s">
        <v>411</v>
      </c>
      <c r="B54" s="429" t="s">
        <v>967</v>
      </c>
      <c r="C54" s="34" t="s">
        <v>123</v>
      </c>
      <c r="D54" s="92">
        <v>2019</v>
      </c>
      <c r="E54" s="93">
        <v>2021</v>
      </c>
      <c r="F54" s="78">
        <v>28991</v>
      </c>
      <c r="G54" s="79">
        <v>14313</v>
      </c>
      <c r="H54" s="79"/>
      <c r="I54" s="79"/>
      <c r="J54" s="79"/>
      <c r="K54" s="79"/>
      <c r="L54" s="79"/>
      <c r="M54" s="79"/>
      <c r="N54" s="79"/>
      <c r="O54" s="79"/>
      <c r="P54" s="80"/>
      <c r="Q54" s="79"/>
      <c r="R54" s="79"/>
      <c r="S54" s="79"/>
      <c r="T54" s="79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78">
        <v>14313</v>
      </c>
      <c r="AF54" s="159"/>
      <c r="AG54" s="20">
        <f t="shared" si="16"/>
        <v>14313</v>
      </c>
      <c r="AH54" s="187" t="str">
        <f t="shared" si="17"/>
        <v>OK</v>
      </c>
      <c r="AI54" s="21" t="str">
        <f t="shared" si="18"/>
        <v>OK</v>
      </c>
      <c r="AJ54" s="175"/>
      <c r="AK54" s="175"/>
      <c r="AL54" s="277"/>
      <c r="AM54" s="175"/>
      <c r="AN54" s="175"/>
      <c r="AO54" s="175"/>
      <c r="AP54" s="175"/>
      <c r="AQ54" s="175"/>
      <c r="AR54" s="175"/>
      <c r="AS54" s="278"/>
      <c r="AT54" s="278"/>
      <c r="AU54" s="278"/>
    </row>
    <row r="55" spans="1:47" s="36" customFormat="1" ht="131.25" customHeight="1" x14ac:dyDescent="0.25">
      <c r="A55" s="175" t="s">
        <v>412</v>
      </c>
      <c r="B55" s="429" t="s">
        <v>974</v>
      </c>
      <c r="C55" s="34" t="s">
        <v>499</v>
      </c>
      <c r="D55" s="92">
        <v>2020</v>
      </c>
      <c r="E55" s="93">
        <v>2023</v>
      </c>
      <c r="F55" s="78">
        <v>5407226</v>
      </c>
      <c r="G55" s="79">
        <v>1587707</v>
      </c>
      <c r="H55" s="79">
        <v>2357236</v>
      </c>
      <c r="I55" s="79">
        <v>1266670</v>
      </c>
      <c r="J55" s="79"/>
      <c r="K55" s="79"/>
      <c r="L55" s="79"/>
      <c r="M55" s="79"/>
      <c r="N55" s="79"/>
      <c r="O55" s="79"/>
      <c r="P55" s="80"/>
      <c r="Q55" s="79"/>
      <c r="R55" s="79"/>
      <c r="S55" s="79"/>
      <c r="T55" s="79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78"/>
      <c r="AF55" s="159"/>
      <c r="AG55" s="20">
        <f t="shared" si="16"/>
        <v>5211613</v>
      </c>
      <c r="AH55" s="187" t="str">
        <f t="shared" si="17"/>
        <v>OK</v>
      </c>
      <c r="AI55" s="21" t="str">
        <f t="shared" si="18"/>
        <v>OK</v>
      </c>
      <c r="AJ55" s="175"/>
      <c r="AK55" s="175"/>
      <c r="AL55" s="277"/>
      <c r="AM55" s="175"/>
      <c r="AN55" s="175"/>
      <c r="AO55" s="175"/>
      <c r="AP55" s="175"/>
      <c r="AQ55" s="175"/>
      <c r="AR55" s="175"/>
      <c r="AS55" s="278"/>
      <c r="AT55" s="278"/>
      <c r="AU55" s="278"/>
    </row>
    <row r="56" spans="1:47" s="36" customFormat="1" ht="81" customHeight="1" x14ac:dyDescent="0.25">
      <c r="A56" s="175" t="s">
        <v>427</v>
      </c>
      <c r="B56" s="429" t="s">
        <v>972</v>
      </c>
      <c r="C56" s="34" t="s">
        <v>499</v>
      </c>
      <c r="D56" s="92">
        <v>2020</v>
      </c>
      <c r="E56" s="93">
        <v>2021</v>
      </c>
      <c r="F56" s="78">
        <f>500000+25000</f>
        <v>525000</v>
      </c>
      <c r="G56" s="79">
        <f>275000+25000</f>
        <v>300000</v>
      </c>
      <c r="H56" s="79"/>
      <c r="I56" s="79"/>
      <c r="J56" s="79"/>
      <c r="K56" s="79"/>
      <c r="L56" s="79"/>
      <c r="M56" s="79"/>
      <c r="N56" s="79"/>
      <c r="O56" s="79"/>
      <c r="P56" s="80"/>
      <c r="Q56" s="79"/>
      <c r="R56" s="79"/>
      <c r="S56" s="79"/>
      <c r="T56" s="79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78"/>
      <c r="AF56" s="159"/>
      <c r="AG56" s="20">
        <f t="shared" si="16"/>
        <v>300000</v>
      </c>
      <c r="AH56" s="187" t="str">
        <f t="shared" si="17"/>
        <v>OK</v>
      </c>
      <c r="AI56" s="21" t="str">
        <f t="shared" si="18"/>
        <v>OK</v>
      </c>
      <c r="AJ56" s="175"/>
      <c r="AK56" s="175"/>
      <c r="AL56" s="277"/>
      <c r="AM56" s="175"/>
      <c r="AN56" s="175"/>
      <c r="AO56" s="175"/>
      <c r="AP56" s="175"/>
      <c r="AQ56" s="175"/>
      <c r="AR56" s="175"/>
      <c r="AS56" s="278"/>
      <c r="AT56" s="278"/>
      <c r="AU56" s="278"/>
    </row>
    <row r="57" spans="1:47" s="36" customFormat="1" ht="55.5" customHeight="1" x14ac:dyDescent="0.25">
      <c r="A57" s="175" t="s">
        <v>413</v>
      </c>
      <c r="B57" s="429" t="s">
        <v>973</v>
      </c>
      <c r="C57" s="34" t="s">
        <v>118</v>
      </c>
      <c r="D57" s="92">
        <v>2020</v>
      </c>
      <c r="E57" s="93">
        <v>2030</v>
      </c>
      <c r="F57" s="78">
        <v>11615195</v>
      </c>
      <c r="G57" s="79">
        <v>997425</v>
      </c>
      <c r="H57" s="79">
        <v>1100000</v>
      </c>
      <c r="I57" s="79">
        <v>1100000</v>
      </c>
      <c r="J57" s="79">
        <v>1100000</v>
      </c>
      <c r="K57" s="79">
        <v>1100000</v>
      </c>
      <c r="L57" s="79">
        <v>1100000</v>
      </c>
      <c r="M57" s="79">
        <v>1100000</v>
      </c>
      <c r="N57" s="79">
        <v>1100000</v>
      </c>
      <c r="O57" s="79">
        <v>1100000</v>
      </c>
      <c r="P57" s="79">
        <v>1100000</v>
      </c>
      <c r="Q57" s="79"/>
      <c r="R57" s="79"/>
      <c r="S57" s="79"/>
      <c r="T57" s="79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78">
        <v>378675</v>
      </c>
      <c r="AF57" s="159"/>
      <c r="AG57" s="20">
        <f t="shared" si="13"/>
        <v>10897425</v>
      </c>
      <c r="AH57" s="187" t="str">
        <f t="shared" si="14"/>
        <v>OK</v>
      </c>
      <c r="AI57" s="21" t="str">
        <f t="shared" si="15"/>
        <v>OK</v>
      </c>
      <c r="AJ57" s="175"/>
      <c r="AK57" s="175"/>
      <c r="AL57" s="277"/>
      <c r="AM57" s="175"/>
      <c r="AN57" s="175"/>
      <c r="AO57" s="175"/>
      <c r="AP57" s="175"/>
      <c r="AQ57" s="175"/>
      <c r="AR57" s="175"/>
      <c r="AS57" s="278"/>
      <c r="AT57" s="278"/>
      <c r="AU57" s="278"/>
    </row>
    <row r="58" spans="1:47" s="36" customFormat="1" ht="126" customHeight="1" x14ac:dyDescent="0.25">
      <c r="A58" s="175" t="s">
        <v>415</v>
      </c>
      <c r="B58" s="429" t="s">
        <v>974</v>
      </c>
      <c r="C58" s="34" t="s">
        <v>515</v>
      </c>
      <c r="D58" s="92">
        <v>2020</v>
      </c>
      <c r="E58" s="93">
        <v>2023</v>
      </c>
      <c r="F58" s="78">
        <v>2326500</v>
      </c>
      <c r="G58" s="79">
        <v>907500</v>
      </c>
      <c r="H58" s="79">
        <v>990000</v>
      </c>
      <c r="I58" s="79">
        <v>429000</v>
      </c>
      <c r="J58" s="79"/>
      <c r="K58" s="79"/>
      <c r="L58" s="79"/>
      <c r="M58" s="79"/>
      <c r="N58" s="79"/>
      <c r="O58" s="79"/>
      <c r="P58" s="80"/>
      <c r="Q58" s="79"/>
      <c r="R58" s="79"/>
      <c r="S58" s="79"/>
      <c r="T58" s="79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78">
        <v>2326500</v>
      </c>
      <c r="AF58" s="159"/>
      <c r="AG58" s="20">
        <f t="shared" si="13"/>
        <v>2326500</v>
      </c>
      <c r="AH58" s="187" t="str">
        <f t="shared" si="14"/>
        <v>OK</v>
      </c>
      <c r="AI58" s="21" t="str">
        <f t="shared" si="15"/>
        <v>OK</v>
      </c>
      <c r="AJ58" s="175"/>
      <c r="AK58" s="175"/>
      <c r="AL58" s="277"/>
      <c r="AM58" s="175"/>
      <c r="AN58" s="175"/>
      <c r="AO58" s="175"/>
      <c r="AP58" s="175"/>
      <c r="AQ58" s="175"/>
      <c r="AR58" s="175"/>
      <c r="AS58" s="278"/>
      <c r="AT58" s="278"/>
      <c r="AU58" s="278"/>
    </row>
    <row r="59" spans="1:47" s="36" customFormat="1" ht="90" customHeight="1" x14ac:dyDescent="0.25">
      <c r="A59" s="175" t="s">
        <v>632</v>
      </c>
      <c r="B59" s="429" t="s">
        <v>984</v>
      </c>
      <c r="C59" s="34" t="s">
        <v>118</v>
      </c>
      <c r="D59" s="92">
        <v>2021</v>
      </c>
      <c r="E59" s="93">
        <v>2028</v>
      </c>
      <c r="F59" s="78">
        <v>2409510</v>
      </c>
      <c r="G59" s="79">
        <v>476344</v>
      </c>
      <c r="H59" s="79">
        <v>476344</v>
      </c>
      <c r="I59" s="79">
        <v>473140</v>
      </c>
      <c r="J59" s="79">
        <v>469936</v>
      </c>
      <c r="K59" s="79">
        <v>469936</v>
      </c>
      <c r="L59" s="79">
        <v>17525</v>
      </c>
      <c r="M59" s="79">
        <v>17525</v>
      </c>
      <c r="N59" s="79">
        <v>8760</v>
      </c>
      <c r="O59" s="79"/>
      <c r="P59" s="80"/>
      <c r="Q59" s="79"/>
      <c r="R59" s="79"/>
      <c r="S59" s="79"/>
      <c r="T59" s="79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78">
        <v>78654</v>
      </c>
      <c r="AF59" s="159"/>
      <c r="AG59" s="20">
        <f t="shared" si="13"/>
        <v>2409510</v>
      </c>
      <c r="AH59" s="187" t="str">
        <f t="shared" si="14"/>
        <v>OK</v>
      </c>
      <c r="AI59" s="21" t="str">
        <f t="shared" si="15"/>
        <v>OK</v>
      </c>
      <c r="AJ59" s="175"/>
      <c r="AK59" s="175"/>
      <c r="AL59" s="277"/>
      <c r="AM59" s="175"/>
      <c r="AN59" s="175"/>
      <c r="AO59" s="175"/>
      <c r="AP59" s="175"/>
      <c r="AQ59" s="175"/>
      <c r="AR59" s="175"/>
      <c r="AS59" s="278"/>
      <c r="AT59" s="278"/>
      <c r="AU59" s="278"/>
    </row>
    <row r="60" spans="1:47" s="36" customFormat="1" ht="63" customHeight="1" x14ac:dyDescent="0.25">
      <c r="A60" s="175" t="s">
        <v>416</v>
      </c>
      <c r="B60" s="429" t="s">
        <v>1064</v>
      </c>
      <c r="C60" s="34" t="s">
        <v>426</v>
      </c>
      <c r="D60" s="92">
        <v>2021</v>
      </c>
      <c r="E60" s="93">
        <v>2022</v>
      </c>
      <c r="F60" s="78">
        <v>71838</v>
      </c>
      <c r="G60" s="79">
        <v>63493</v>
      </c>
      <c r="H60" s="79">
        <v>8345</v>
      </c>
      <c r="I60" s="79"/>
      <c r="J60" s="79"/>
      <c r="K60" s="79"/>
      <c r="L60" s="79"/>
      <c r="M60" s="79"/>
      <c r="N60" s="79"/>
      <c r="O60" s="79"/>
      <c r="P60" s="80"/>
      <c r="Q60" s="79"/>
      <c r="R60" s="79"/>
      <c r="S60" s="79"/>
      <c r="T60" s="79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78">
        <v>63493</v>
      </c>
      <c r="AF60" s="159"/>
      <c r="AG60" s="20"/>
      <c r="AH60" s="187" t="str">
        <f t="shared" ref="AH60:AH62" si="19">IF(G60&lt;=F60,"OK","BŁĄD")</f>
        <v>OK</v>
      </c>
      <c r="AI60" s="21" t="str">
        <f t="shared" ref="AI60:AI62" si="20">IF(SUM(G60:AD60)&gt;=AE60,"OK","BŁĄD")</f>
        <v>OK</v>
      </c>
      <c r="AJ60" s="175"/>
      <c r="AK60" s="175"/>
      <c r="AL60" s="277"/>
      <c r="AM60" s="175"/>
      <c r="AN60" s="175"/>
      <c r="AO60" s="175"/>
      <c r="AP60" s="175"/>
      <c r="AQ60" s="175"/>
      <c r="AR60" s="175"/>
      <c r="AS60" s="278"/>
      <c r="AT60" s="278"/>
      <c r="AU60" s="278"/>
    </row>
    <row r="61" spans="1:47" s="36" customFormat="1" ht="59.25" customHeight="1" x14ac:dyDescent="0.25">
      <c r="A61" s="175" t="s">
        <v>417</v>
      </c>
      <c r="B61" s="429" t="s">
        <v>1076</v>
      </c>
      <c r="C61" s="34" t="s">
        <v>382</v>
      </c>
      <c r="D61" s="88">
        <v>2017</v>
      </c>
      <c r="E61" s="89">
        <v>2021</v>
      </c>
      <c r="F61" s="78">
        <v>1273156</v>
      </c>
      <c r="G61" s="79">
        <v>402000</v>
      </c>
      <c r="H61" s="79"/>
      <c r="I61" s="79"/>
      <c r="J61" s="79"/>
      <c r="K61" s="79"/>
      <c r="L61" s="79"/>
      <c r="M61" s="79"/>
      <c r="N61" s="79"/>
      <c r="O61" s="79"/>
      <c r="P61" s="80"/>
      <c r="Q61" s="79"/>
      <c r="R61" s="79"/>
      <c r="S61" s="79"/>
      <c r="T61" s="79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78">
        <v>402000</v>
      </c>
      <c r="AF61" s="159"/>
      <c r="AG61" s="20"/>
      <c r="AH61" s="187" t="str">
        <f t="shared" si="19"/>
        <v>OK</v>
      </c>
      <c r="AI61" s="21" t="str">
        <f t="shared" si="20"/>
        <v>OK</v>
      </c>
      <c r="AJ61" s="175"/>
      <c r="AK61" s="175"/>
      <c r="AL61" s="277"/>
      <c r="AM61" s="175"/>
      <c r="AN61" s="175"/>
      <c r="AO61" s="175"/>
      <c r="AP61" s="175"/>
      <c r="AQ61" s="175"/>
      <c r="AR61" s="175"/>
      <c r="AS61" s="278"/>
      <c r="AT61" s="278"/>
      <c r="AU61" s="278"/>
    </row>
    <row r="62" spans="1:47" s="36" customFormat="1" ht="74.25" customHeight="1" x14ac:dyDescent="0.25">
      <c r="A62" s="175" t="s">
        <v>418</v>
      </c>
      <c r="B62" s="37" t="s">
        <v>409</v>
      </c>
      <c r="C62" s="34"/>
      <c r="D62" s="92"/>
      <c r="E62" s="93"/>
      <c r="F62" s="78"/>
      <c r="G62" s="79"/>
      <c r="H62" s="79"/>
      <c r="I62" s="79"/>
      <c r="J62" s="79"/>
      <c r="K62" s="79"/>
      <c r="L62" s="79"/>
      <c r="M62" s="79"/>
      <c r="N62" s="79"/>
      <c r="O62" s="79"/>
      <c r="P62" s="80"/>
      <c r="Q62" s="79"/>
      <c r="R62" s="79"/>
      <c r="S62" s="79"/>
      <c r="T62" s="79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78"/>
      <c r="AF62" s="159"/>
      <c r="AG62" s="20"/>
      <c r="AH62" s="187" t="str">
        <f t="shared" si="19"/>
        <v>OK</v>
      </c>
      <c r="AI62" s="21" t="str">
        <f t="shared" si="20"/>
        <v>OK</v>
      </c>
      <c r="AJ62" s="175"/>
      <c r="AK62" s="175"/>
      <c r="AL62" s="277"/>
      <c r="AM62" s="175"/>
      <c r="AN62" s="175"/>
      <c r="AO62" s="175"/>
      <c r="AP62" s="175"/>
      <c r="AQ62" s="175"/>
      <c r="AR62" s="175"/>
      <c r="AS62" s="278"/>
      <c r="AT62" s="278"/>
      <c r="AU62" s="278"/>
    </row>
    <row r="63" spans="1:47" s="36" customFormat="1" ht="55.5" customHeight="1" x14ac:dyDescent="0.25">
      <c r="A63" s="175" t="s">
        <v>419</v>
      </c>
      <c r="B63" s="37" t="s">
        <v>409</v>
      </c>
      <c r="C63" s="34"/>
      <c r="D63" s="92"/>
      <c r="E63" s="93"/>
      <c r="F63" s="78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79"/>
      <c r="R63" s="79"/>
      <c r="S63" s="79"/>
      <c r="T63" s="79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78"/>
      <c r="AF63" s="159"/>
      <c r="AG63" s="20">
        <f t="shared" si="10"/>
        <v>0</v>
      </c>
      <c r="AH63" s="187" t="str">
        <f t="shared" si="12"/>
        <v>OK</v>
      </c>
      <c r="AI63" s="21" t="str">
        <f t="shared" si="11"/>
        <v>OK</v>
      </c>
      <c r="AJ63" s="175"/>
      <c r="AK63" s="175"/>
      <c r="AL63" s="277"/>
      <c r="AM63" s="175"/>
      <c r="AN63" s="175"/>
      <c r="AO63" s="175"/>
      <c r="AP63" s="175"/>
      <c r="AQ63" s="175"/>
      <c r="AR63" s="175"/>
      <c r="AS63" s="278"/>
      <c r="AT63" s="278"/>
      <c r="AU63" s="278"/>
    </row>
    <row r="64" spans="1:47" s="36" customFormat="1" ht="55.5" customHeight="1" x14ac:dyDescent="0.25">
      <c r="A64" s="175" t="s">
        <v>609</v>
      </c>
      <c r="B64" s="37" t="s">
        <v>409</v>
      </c>
      <c r="C64" s="34"/>
      <c r="D64" s="92"/>
      <c r="E64" s="93"/>
      <c r="F64" s="78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79"/>
      <c r="R64" s="79"/>
      <c r="S64" s="79"/>
      <c r="T64" s="79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78"/>
      <c r="AF64" s="159"/>
      <c r="AG64" s="20">
        <f t="shared" si="10"/>
        <v>0</v>
      </c>
      <c r="AH64" s="187" t="str">
        <f t="shared" si="12"/>
        <v>OK</v>
      </c>
      <c r="AI64" s="21" t="str">
        <f t="shared" si="11"/>
        <v>OK</v>
      </c>
      <c r="AJ64" s="175"/>
      <c r="AK64" s="175"/>
      <c r="AL64" s="277"/>
      <c r="AM64" s="175"/>
      <c r="AN64" s="175"/>
      <c r="AO64" s="175"/>
      <c r="AP64" s="175"/>
      <c r="AQ64" s="175"/>
      <c r="AR64" s="175"/>
      <c r="AS64" s="278"/>
      <c r="AT64" s="278"/>
      <c r="AU64" s="278"/>
    </row>
    <row r="65" spans="1:205" s="25" customFormat="1" ht="39" customHeight="1" x14ac:dyDescent="0.25">
      <c r="A65" s="171" t="s">
        <v>39</v>
      </c>
      <c r="B65" s="599" t="s">
        <v>40</v>
      </c>
      <c r="C65" s="599"/>
      <c r="D65" s="599"/>
      <c r="E65" s="599"/>
      <c r="F65" s="26">
        <f t="shared" ref="F65:AE65" si="21">SUM(F66:F95)</f>
        <v>1803706299</v>
      </c>
      <c r="G65" s="97">
        <f t="shared" si="21"/>
        <v>519607370</v>
      </c>
      <c r="H65" s="97">
        <f t="shared" si="21"/>
        <v>435234984</v>
      </c>
      <c r="I65" s="97">
        <f t="shared" si="21"/>
        <v>65578539</v>
      </c>
      <c r="J65" s="97">
        <f t="shared" si="21"/>
        <v>12000000</v>
      </c>
      <c r="K65" s="97">
        <f t="shared" si="21"/>
        <v>40000000</v>
      </c>
      <c r="L65" s="97">
        <f t="shared" si="21"/>
        <v>12000000</v>
      </c>
      <c r="M65" s="97">
        <f t="shared" si="21"/>
        <v>38000000</v>
      </c>
      <c r="N65" s="97">
        <f t="shared" si="21"/>
        <v>0</v>
      </c>
      <c r="O65" s="97">
        <f t="shared" si="21"/>
        <v>0</v>
      </c>
      <c r="P65" s="97">
        <f t="shared" si="21"/>
        <v>0</v>
      </c>
      <c r="Q65" s="97">
        <f t="shared" si="21"/>
        <v>0</v>
      </c>
      <c r="R65" s="97">
        <f t="shared" si="21"/>
        <v>0</v>
      </c>
      <c r="S65" s="97">
        <f t="shared" si="21"/>
        <v>0</v>
      </c>
      <c r="T65" s="97">
        <f t="shared" si="21"/>
        <v>0</v>
      </c>
      <c r="U65" s="97">
        <f t="shared" si="21"/>
        <v>0</v>
      </c>
      <c r="V65" s="97">
        <f t="shared" si="21"/>
        <v>0</v>
      </c>
      <c r="W65" s="97">
        <f t="shared" si="21"/>
        <v>0</v>
      </c>
      <c r="X65" s="97">
        <f t="shared" si="21"/>
        <v>0</v>
      </c>
      <c r="Y65" s="97">
        <f t="shared" si="21"/>
        <v>0</v>
      </c>
      <c r="Z65" s="97">
        <f t="shared" si="21"/>
        <v>0</v>
      </c>
      <c r="AA65" s="97">
        <f t="shared" si="21"/>
        <v>0</v>
      </c>
      <c r="AB65" s="97">
        <f t="shared" si="21"/>
        <v>0</v>
      </c>
      <c r="AC65" s="97">
        <f t="shared" si="21"/>
        <v>0</v>
      </c>
      <c r="AD65" s="97">
        <f t="shared" si="21"/>
        <v>0</v>
      </c>
      <c r="AE65" s="26">
        <f t="shared" si="21"/>
        <v>623336962</v>
      </c>
      <c r="AF65" s="164"/>
      <c r="AG65" s="20">
        <f t="shared" si="10"/>
        <v>1122420893</v>
      </c>
      <c r="AH65" s="187" t="str">
        <f t="shared" si="12"/>
        <v>OK</v>
      </c>
      <c r="AI65" s="69" t="str">
        <f t="shared" si="11"/>
        <v>OK</v>
      </c>
      <c r="AJ65" s="339"/>
      <c r="AK65" s="339"/>
      <c r="AL65" s="277"/>
      <c r="AM65" s="339"/>
      <c r="AN65" s="339"/>
      <c r="AO65" s="339"/>
      <c r="AP65" s="339"/>
      <c r="AQ65" s="339"/>
      <c r="AR65" s="339"/>
      <c r="AS65" s="278"/>
      <c r="AT65" s="278"/>
      <c r="AU65" s="278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</row>
    <row r="66" spans="1:205" s="28" customFormat="1" ht="84.75" customHeight="1" x14ac:dyDescent="0.25">
      <c r="A66" s="175" t="s">
        <v>482</v>
      </c>
      <c r="B66" s="279" t="s">
        <v>641</v>
      </c>
      <c r="C66" s="35" t="s">
        <v>431</v>
      </c>
      <c r="D66" s="94">
        <v>2004</v>
      </c>
      <c r="E66" s="94">
        <v>2022</v>
      </c>
      <c r="F66" s="70">
        <v>326374839</v>
      </c>
      <c r="G66" s="72">
        <v>33217893</v>
      </c>
      <c r="H66" s="71">
        <v>21897522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281">
        <v>0</v>
      </c>
      <c r="AE66" s="70">
        <v>31162768</v>
      </c>
      <c r="AF66" s="158"/>
      <c r="AG66" s="20">
        <f t="shared" si="10"/>
        <v>55115415</v>
      </c>
      <c r="AH66" s="187" t="str">
        <f t="shared" si="12"/>
        <v>OK</v>
      </c>
      <c r="AI66" s="21" t="str">
        <f t="shared" si="11"/>
        <v>OK</v>
      </c>
      <c r="AJ66" s="175"/>
      <c r="AK66" s="175"/>
      <c r="AL66" s="277"/>
      <c r="AM66" s="175"/>
      <c r="AN66" s="175"/>
      <c r="AO66" s="175"/>
      <c r="AP66" s="175"/>
      <c r="AQ66" s="175"/>
      <c r="AR66" s="175"/>
      <c r="AS66" s="278"/>
      <c r="AT66" s="278"/>
      <c r="AU66" s="278"/>
    </row>
    <row r="67" spans="1:205" s="28" customFormat="1" ht="84" customHeight="1" x14ac:dyDescent="0.25">
      <c r="A67" s="175" t="s">
        <v>483</v>
      </c>
      <c r="B67" s="279" t="s">
        <v>642</v>
      </c>
      <c r="C67" s="35" t="s">
        <v>430</v>
      </c>
      <c r="D67" s="94">
        <v>2007</v>
      </c>
      <c r="E67" s="94">
        <v>2023</v>
      </c>
      <c r="F67" s="73">
        <v>137727962</v>
      </c>
      <c r="G67" s="72">
        <v>45837778</v>
      </c>
      <c r="H67" s="71">
        <v>84865899</v>
      </c>
      <c r="I67" s="71">
        <v>5000000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281">
        <v>0</v>
      </c>
      <c r="AE67" s="70">
        <v>42674005</v>
      </c>
      <c r="AF67" s="158"/>
      <c r="AG67" s="20">
        <f t="shared" si="10"/>
        <v>135703677</v>
      </c>
      <c r="AH67" s="187" t="str">
        <f t="shared" si="12"/>
        <v>OK</v>
      </c>
      <c r="AI67" s="21" t="str">
        <f t="shared" si="11"/>
        <v>OK</v>
      </c>
      <c r="AJ67" s="175"/>
      <c r="AK67" s="175"/>
      <c r="AL67" s="277"/>
      <c r="AM67" s="175"/>
      <c r="AN67" s="175"/>
      <c r="AO67" s="175"/>
      <c r="AP67" s="175"/>
      <c r="AQ67" s="175"/>
      <c r="AR67" s="175"/>
      <c r="AS67" s="278"/>
      <c r="AT67" s="278"/>
      <c r="AU67" s="278"/>
    </row>
    <row r="68" spans="1:205" s="28" customFormat="1" ht="81" customHeight="1" x14ac:dyDescent="0.25">
      <c r="A68" s="175" t="s">
        <v>484</v>
      </c>
      <c r="B68" s="279" t="s">
        <v>643</v>
      </c>
      <c r="C68" s="35" t="s">
        <v>430</v>
      </c>
      <c r="D68" s="94">
        <v>2006</v>
      </c>
      <c r="E68" s="94">
        <v>2023</v>
      </c>
      <c r="F68" s="70">
        <v>451106603</v>
      </c>
      <c r="G68" s="80">
        <v>205445740</v>
      </c>
      <c r="H68" s="79">
        <v>173664104</v>
      </c>
      <c r="I68" s="79">
        <v>10078537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71">
        <v>0</v>
      </c>
      <c r="AB68" s="71">
        <v>0</v>
      </c>
      <c r="AC68" s="71">
        <v>0</v>
      </c>
      <c r="AD68" s="281">
        <v>0</v>
      </c>
      <c r="AE68" s="70">
        <v>89716053</v>
      </c>
      <c r="AF68" s="158"/>
      <c r="AG68" s="20">
        <f t="shared" si="10"/>
        <v>389188381</v>
      </c>
      <c r="AH68" s="187" t="str">
        <f t="shared" si="12"/>
        <v>OK</v>
      </c>
      <c r="AI68" s="21" t="str">
        <f t="shared" si="11"/>
        <v>OK</v>
      </c>
      <c r="AJ68" s="175"/>
      <c r="AK68" s="175"/>
      <c r="AL68" s="277"/>
      <c r="AM68" s="175"/>
      <c r="AN68" s="175"/>
      <c r="AO68" s="175"/>
      <c r="AP68" s="175"/>
      <c r="AQ68" s="175"/>
      <c r="AR68" s="175"/>
      <c r="AS68" s="278"/>
      <c r="AT68" s="278"/>
      <c r="AU68" s="278"/>
    </row>
    <row r="69" spans="1:205" s="28" customFormat="1" ht="80.25" customHeight="1" x14ac:dyDescent="0.25">
      <c r="A69" s="175" t="s">
        <v>485</v>
      </c>
      <c r="B69" s="279" t="s">
        <v>644</v>
      </c>
      <c r="C69" s="35" t="s">
        <v>431</v>
      </c>
      <c r="D69" s="94">
        <v>2012</v>
      </c>
      <c r="E69" s="94">
        <v>2027</v>
      </c>
      <c r="F69" s="70">
        <v>524833152</v>
      </c>
      <c r="G69" s="80">
        <v>50317034</v>
      </c>
      <c r="H69" s="79">
        <v>65085496</v>
      </c>
      <c r="I69" s="79">
        <v>30000000</v>
      </c>
      <c r="J69" s="79">
        <v>12000000</v>
      </c>
      <c r="K69" s="79">
        <v>40000000</v>
      </c>
      <c r="L69" s="79">
        <v>12000000</v>
      </c>
      <c r="M69" s="79">
        <v>38000000</v>
      </c>
      <c r="N69" s="79">
        <v>0</v>
      </c>
      <c r="O69" s="79">
        <v>0</v>
      </c>
      <c r="P69" s="79">
        <v>0</v>
      </c>
      <c r="Q69" s="79">
        <v>0</v>
      </c>
      <c r="R69" s="79">
        <v>0</v>
      </c>
      <c r="S69" s="71">
        <v>0</v>
      </c>
      <c r="T69" s="71">
        <v>0</v>
      </c>
      <c r="U69" s="71">
        <v>0</v>
      </c>
      <c r="V69" s="71">
        <v>0</v>
      </c>
      <c r="W69" s="71">
        <v>0</v>
      </c>
      <c r="X69" s="71">
        <v>0</v>
      </c>
      <c r="Y69" s="71">
        <v>0</v>
      </c>
      <c r="Z69" s="71">
        <v>0</v>
      </c>
      <c r="AA69" s="71">
        <v>0</v>
      </c>
      <c r="AB69" s="71">
        <v>0</v>
      </c>
      <c r="AC69" s="71">
        <v>0</v>
      </c>
      <c r="AD69" s="281">
        <v>0</v>
      </c>
      <c r="AE69" s="70">
        <v>245718660</v>
      </c>
      <c r="AF69" s="158"/>
      <c r="AG69" s="20">
        <f t="shared" si="10"/>
        <v>247402530</v>
      </c>
      <c r="AH69" s="187" t="str">
        <f t="shared" si="12"/>
        <v>OK</v>
      </c>
      <c r="AI69" s="21" t="str">
        <f t="shared" si="11"/>
        <v>OK</v>
      </c>
      <c r="AJ69" s="175"/>
      <c r="AK69" s="175"/>
      <c r="AL69" s="277"/>
      <c r="AM69" s="175"/>
      <c r="AN69" s="175"/>
      <c r="AO69" s="175"/>
      <c r="AP69" s="175"/>
      <c r="AQ69" s="175"/>
      <c r="AR69" s="175"/>
      <c r="AS69" s="278"/>
      <c r="AT69" s="278"/>
      <c r="AU69" s="278"/>
    </row>
    <row r="70" spans="1:205" s="196" customFormat="1" ht="81" customHeight="1" x14ac:dyDescent="0.25">
      <c r="A70" s="175" t="s">
        <v>486</v>
      </c>
      <c r="B70" s="279" t="s">
        <v>645</v>
      </c>
      <c r="C70" s="35" t="s">
        <v>431</v>
      </c>
      <c r="D70" s="94">
        <v>2016</v>
      </c>
      <c r="E70" s="94">
        <v>2023</v>
      </c>
      <c r="F70" s="70">
        <v>64611055</v>
      </c>
      <c r="G70" s="72">
        <v>4880716</v>
      </c>
      <c r="H70" s="71">
        <v>38400002</v>
      </c>
      <c r="I70" s="71">
        <v>20500002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71">
        <v>0</v>
      </c>
      <c r="AB70" s="71">
        <v>0</v>
      </c>
      <c r="AC70" s="71">
        <v>0</v>
      </c>
      <c r="AD70" s="281">
        <v>0</v>
      </c>
      <c r="AE70" s="70">
        <v>63780720</v>
      </c>
      <c r="AF70" s="158"/>
      <c r="AG70" s="163">
        <f t="shared" si="10"/>
        <v>63780720</v>
      </c>
      <c r="AH70" s="187" t="str">
        <f t="shared" si="12"/>
        <v>OK</v>
      </c>
      <c r="AI70" s="46" t="str">
        <f t="shared" si="11"/>
        <v>OK</v>
      </c>
      <c r="AJ70" s="175"/>
      <c r="AK70" s="175"/>
      <c r="AL70" s="277"/>
      <c r="AM70" s="175"/>
      <c r="AN70" s="175"/>
      <c r="AO70" s="175"/>
      <c r="AP70" s="175"/>
      <c r="AQ70" s="175"/>
      <c r="AR70" s="175"/>
      <c r="AS70" s="278"/>
      <c r="AT70" s="278"/>
      <c r="AU70" s="278"/>
    </row>
    <row r="71" spans="1:205" s="28" customFormat="1" ht="84.75" customHeight="1" x14ac:dyDescent="0.25">
      <c r="A71" s="175" t="s">
        <v>487</v>
      </c>
      <c r="B71" s="279" t="s">
        <v>646</v>
      </c>
      <c r="C71" s="35" t="s">
        <v>431</v>
      </c>
      <c r="D71" s="94">
        <v>2018</v>
      </c>
      <c r="E71" s="94">
        <v>2021</v>
      </c>
      <c r="F71" s="70">
        <v>11622010</v>
      </c>
      <c r="G71" s="72">
        <v>2654182</v>
      </c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71">
        <v>0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281">
        <v>0</v>
      </c>
      <c r="AE71" s="70">
        <v>0</v>
      </c>
      <c r="AF71" s="158"/>
      <c r="AG71" s="20">
        <f t="shared" si="10"/>
        <v>2654182</v>
      </c>
      <c r="AH71" s="187" t="str">
        <f t="shared" si="12"/>
        <v>OK</v>
      </c>
      <c r="AI71" s="21" t="str">
        <f t="shared" si="11"/>
        <v>OK</v>
      </c>
      <c r="AJ71" s="175"/>
      <c r="AK71" s="175"/>
      <c r="AL71" s="277"/>
      <c r="AM71" s="175"/>
      <c r="AN71" s="175"/>
      <c r="AO71" s="175"/>
      <c r="AP71" s="175"/>
      <c r="AQ71" s="175"/>
      <c r="AR71" s="175"/>
      <c r="AS71" s="278"/>
      <c r="AT71" s="278"/>
      <c r="AU71" s="278"/>
    </row>
    <row r="72" spans="1:205" s="28" customFormat="1" ht="87" customHeight="1" x14ac:dyDescent="0.25">
      <c r="A72" s="175" t="s">
        <v>488</v>
      </c>
      <c r="B72" s="279" t="s">
        <v>647</v>
      </c>
      <c r="C72" s="35" t="s">
        <v>118</v>
      </c>
      <c r="D72" s="94">
        <v>2016</v>
      </c>
      <c r="E72" s="94">
        <v>2021</v>
      </c>
      <c r="F72" s="70">
        <v>51067726</v>
      </c>
      <c r="G72" s="72">
        <v>40525176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71">
        <v>0</v>
      </c>
      <c r="W72" s="71">
        <v>0</v>
      </c>
      <c r="X72" s="71">
        <v>0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281">
        <v>0</v>
      </c>
      <c r="AE72" s="70">
        <v>40525176</v>
      </c>
      <c r="AF72" s="158"/>
      <c r="AG72" s="20">
        <f t="shared" si="10"/>
        <v>40525176</v>
      </c>
      <c r="AH72" s="187" t="str">
        <f t="shared" si="12"/>
        <v>OK</v>
      </c>
      <c r="AI72" s="21" t="str">
        <f t="shared" si="11"/>
        <v>OK</v>
      </c>
      <c r="AJ72" s="175"/>
      <c r="AK72" s="175"/>
      <c r="AL72" s="277"/>
      <c r="AM72" s="175"/>
      <c r="AN72" s="175"/>
      <c r="AO72" s="175"/>
      <c r="AP72" s="175"/>
      <c r="AQ72" s="175"/>
      <c r="AR72" s="175"/>
      <c r="AS72" s="278"/>
      <c r="AT72" s="278"/>
      <c r="AU72" s="278"/>
    </row>
    <row r="73" spans="1:205" s="28" customFormat="1" ht="84" customHeight="1" x14ac:dyDescent="0.25">
      <c r="A73" s="175" t="s">
        <v>489</v>
      </c>
      <c r="B73" s="279" t="s">
        <v>648</v>
      </c>
      <c r="C73" s="35" t="s">
        <v>118</v>
      </c>
      <c r="D73" s="94">
        <v>2017</v>
      </c>
      <c r="E73" s="94">
        <v>2022</v>
      </c>
      <c r="F73" s="70">
        <v>50317328</v>
      </c>
      <c r="G73" s="72">
        <v>18374494</v>
      </c>
      <c r="H73" s="71">
        <v>30732323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281">
        <v>0</v>
      </c>
      <c r="AE73" s="70">
        <v>49106817</v>
      </c>
      <c r="AF73" s="158"/>
      <c r="AG73" s="20">
        <f t="shared" si="10"/>
        <v>49106817</v>
      </c>
      <c r="AH73" s="187" t="str">
        <f t="shared" si="12"/>
        <v>OK</v>
      </c>
      <c r="AI73" s="21" t="str">
        <f t="shared" si="11"/>
        <v>OK</v>
      </c>
      <c r="AJ73" s="175"/>
      <c r="AK73" s="175"/>
      <c r="AL73" s="277"/>
      <c r="AM73" s="175"/>
      <c r="AN73" s="175"/>
      <c r="AO73" s="175"/>
      <c r="AP73" s="175"/>
      <c r="AQ73" s="175"/>
      <c r="AR73" s="175"/>
      <c r="AS73" s="278"/>
      <c r="AT73" s="278"/>
      <c r="AU73" s="278"/>
    </row>
    <row r="74" spans="1:205" s="28" customFormat="1" ht="84.75" customHeight="1" x14ac:dyDescent="0.25">
      <c r="A74" s="175" t="s">
        <v>490</v>
      </c>
      <c r="B74" s="279" t="s">
        <v>649</v>
      </c>
      <c r="C74" s="35" t="s">
        <v>118</v>
      </c>
      <c r="D74" s="94">
        <v>2017</v>
      </c>
      <c r="E74" s="94">
        <v>2022</v>
      </c>
      <c r="F74" s="70">
        <v>11071029</v>
      </c>
      <c r="G74" s="72">
        <v>2812468</v>
      </c>
      <c r="H74" s="71">
        <v>1000000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71">
        <v>0</v>
      </c>
      <c r="AB74" s="71">
        <v>0</v>
      </c>
      <c r="AC74" s="71">
        <v>0</v>
      </c>
      <c r="AD74" s="281">
        <v>0</v>
      </c>
      <c r="AE74" s="73">
        <v>3812468</v>
      </c>
      <c r="AF74" s="158"/>
      <c r="AG74" s="20">
        <f t="shared" si="10"/>
        <v>3812468</v>
      </c>
      <c r="AH74" s="187" t="str">
        <f t="shared" si="12"/>
        <v>OK</v>
      </c>
      <c r="AI74" s="21" t="str">
        <f t="shared" si="11"/>
        <v>OK</v>
      </c>
      <c r="AJ74" s="175"/>
      <c r="AK74" s="175"/>
      <c r="AL74" s="277"/>
      <c r="AM74" s="175"/>
      <c r="AN74" s="175"/>
      <c r="AO74" s="175"/>
      <c r="AP74" s="175"/>
      <c r="AQ74" s="175"/>
      <c r="AR74" s="175"/>
      <c r="AS74" s="278"/>
      <c r="AT74" s="278"/>
      <c r="AU74" s="278"/>
    </row>
    <row r="75" spans="1:205" s="28" customFormat="1" ht="108" customHeight="1" x14ac:dyDescent="0.25">
      <c r="A75" s="175" t="s">
        <v>491</v>
      </c>
      <c r="B75" s="279" t="s">
        <v>650</v>
      </c>
      <c r="C75" s="39" t="s">
        <v>431</v>
      </c>
      <c r="D75" s="282">
        <v>2015</v>
      </c>
      <c r="E75" s="282">
        <v>2021</v>
      </c>
      <c r="F75" s="73">
        <v>8504431</v>
      </c>
      <c r="G75" s="83">
        <v>7282131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/>
      <c r="S75" s="82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281"/>
      <c r="AE75" s="73">
        <v>1790648</v>
      </c>
      <c r="AF75" s="158"/>
      <c r="AG75" s="20">
        <f t="shared" si="10"/>
        <v>7282131</v>
      </c>
      <c r="AH75" s="187" t="str">
        <f t="shared" si="12"/>
        <v>OK</v>
      </c>
      <c r="AI75" s="21" t="str">
        <f t="shared" si="11"/>
        <v>OK</v>
      </c>
      <c r="AJ75" s="175"/>
      <c r="AK75" s="175"/>
      <c r="AL75" s="277"/>
      <c r="AM75" s="175"/>
      <c r="AN75" s="175"/>
      <c r="AO75" s="175"/>
      <c r="AP75" s="175"/>
      <c r="AQ75" s="175"/>
      <c r="AR75" s="175"/>
      <c r="AS75" s="278"/>
      <c r="AT75" s="278"/>
      <c r="AU75" s="278"/>
    </row>
    <row r="76" spans="1:205" s="28" customFormat="1" ht="103.5" customHeight="1" x14ac:dyDescent="0.25">
      <c r="A76" s="175" t="s">
        <v>492</v>
      </c>
      <c r="B76" s="279" t="s">
        <v>651</v>
      </c>
      <c r="C76" s="39" t="s">
        <v>431</v>
      </c>
      <c r="D76" s="282">
        <v>2016</v>
      </c>
      <c r="E76" s="282">
        <v>2021</v>
      </c>
      <c r="F76" s="73">
        <v>4741450</v>
      </c>
      <c r="G76" s="83">
        <v>4600000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/>
      <c r="S76" s="82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281"/>
      <c r="AE76" s="73">
        <v>2270038</v>
      </c>
      <c r="AF76" s="158"/>
      <c r="AG76" s="20">
        <f t="shared" si="10"/>
        <v>4600000</v>
      </c>
      <c r="AH76" s="187" t="str">
        <f t="shared" si="12"/>
        <v>OK</v>
      </c>
      <c r="AI76" s="21" t="str">
        <f t="shared" si="11"/>
        <v>OK</v>
      </c>
      <c r="AJ76" s="175"/>
      <c r="AK76" s="175"/>
      <c r="AL76" s="277"/>
      <c r="AM76" s="175"/>
      <c r="AN76" s="175"/>
      <c r="AO76" s="175"/>
      <c r="AP76" s="175"/>
      <c r="AQ76" s="175"/>
      <c r="AR76" s="175"/>
      <c r="AS76" s="278"/>
      <c r="AT76" s="278"/>
      <c r="AU76" s="278"/>
    </row>
    <row r="77" spans="1:205" s="28" customFormat="1" ht="93" customHeight="1" x14ac:dyDescent="0.25">
      <c r="A77" s="175" t="s">
        <v>493</v>
      </c>
      <c r="B77" s="279" t="s">
        <v>652</v>
      </c>
      <c r="C77" s="39" t="s">
        <v>431</v>
      </c>
      <c r="D77" s="282">
        <v>2016</v>
      </c>
      <c r="E77" s="282">
        <v>2021</v>
      </c>
      <c r="F77" s="73">
        <v>15972840</v>
      </c>
      <c r="G77" s="83">
        <v>12741424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/>
      <c r="S77" s="82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281"/>
      <c r="AE77" s="73">
        <v>11125716</v>
      </c>
      <c r="AF77" s="158"/>
      <c r="AG77" s="20">
        <f t="shared" si="10"/>
        <v>12741424</v>
      </c>
      <c r="AH77" s="187" t="str">
        <f t="shared" si="12"/>
        <v>OK</v>
      </c>
      <c r="AI77" s="21" t="str">
        <f t="shared" si="11"/>
        <v>OK</v>
      </c>
      <c r="AJ77" s="175"/>
      <c r="AK77" s="175"/>
      <c r="AL77" s="277"/>
      <c r="AM77" s="175"/>
      <c r="AN77" s="175"/>
      <c r="AO77" s="175"/>
      <c r="AP77" s="175"/>
      <c r="AQ77" s="175"/>
      <c r="AR77" s="175"/>
      <c r="AS77" s="278"/>
      <c r="AT77" s="278"/>
      <c r="AU77" s="278"/>
    </row>
    <row r="78" spans="1:205" s="28" customFormat="1" ht="85.5" customHeight="1" x14ac:dyDescent="0.25">
      <c r="A78" s="175" t="s">
        <v>494</v>
      </c>
      <c r="B78" s="279" t="s">
        <v>653</v>
      </c>
      <c r="C78" s="39" t="s">
        <v>431</v>
      </c>
      <c r="D78" s="282">
        <v>2017</v>
      </c>
      <c r="E78" s="282">
        <v>2021</v>
      </c>
      <c r="F78" s="73">
        <v>8509071</v>
      </c>
      <c r="G78" s="83">
        <v>7460001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/>
      <c r="S78" s="82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281"/>
      <c r="AE78" s="73">
        <v>0</v>
      </c>
      <c r="AF78" s="158"/>
      <c r="AG78" s="20">
        <f t="shared" si="10"/>
        <v>7460001</v>
      </c>
      <c r="AH78" s="187" t="str">
        <f t="shared" si="12"/>
        <v>OK</v>
      </c>
      <c r="AI78" s="21" t="str">
        <f t="shared" si="11"/>
        <v>OK</v>
      </c>
      <c r="AJ78" s="175"/>
      <c r="AK78" s="175"/>
      <c r="AL78" s="277"/>
      <c r="AM78" s="175"/>
      <c r="AN78" s="175"/>
      <c r="AO78" s="175"/>
      <c r="AP78" s="175"/>
      <c r="AQ78" s="175"/>
      <c r="AR78" s="175"/>
      <c r="AS78" s="278"/>
      <c r="AT78" s="278"/>
      <c r="AU78" s="278"/>
    </row>
    <row r="79" spans="1:205" s="28" customFormat="1" ht="60" customHeight="1" x14ac:dyDescent="0.25">
      <c r="A79" s="175" t="s">
        <v>495</v>
      </c>
      <c r="B79" s="279" t="s">
        <v>655</v>
      </c>
      <c r="C79" s="39" t="s">
        <v>426</v>
      </c>
      <c r="D79" s="94">
        <v>2018</v>
      </c>
      <c r="E79" s="94">
        <v>2021</v>
      </c>
      <c r="F79" s="73">
        <v>536992</v>
      </c>
      <c r="G79" s="83">
        <v>68400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/>
      <c r="S79" s="82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281"/>
      <c r="AE79" s="73">
        <v>68400</v>
      </c>
      <c r="AF79" s="158"/>
      <c r="AG79" s="20">
        <f t="shared" si="10"/>
        <v>68400</v>
      </c>
      <c r="AH79" s="187" t="str">
        <f t="shared" si="12"/>
        <v>OK</v>
      </c>
      <c r="AI79" s="21" t="str">
        <f t="shared" si="11"/>
        <v>OK</v>
      </c>
      <c r="AJ79" s="175"/>
      <c r="AK79" s="175"/>
      <c r="AL79" s="277"/>
      <c r="AM79" s="175"/>
      <c r="AN79" s="175"/>
      <c r="AO79" s="175"/>
      <c r="AP79" s="175"/>
      <c r="AQ79" s="175"/>
      <c r="AR79" s="175"/>
      <c r="AS79" s="278"/>
      <c r="AT79" s="278"/>
      <c r="AU79" s="278"/>
    </row>
    <row r="80" spans="1:205" s="28" customFormat="1" ht="87.75" customHeight="1" x14ac:dyDescent="0.25">
      <c r="A80" s="175" t="s">
        <v>496</v>
      </c>
      <c r="B80" s="279" t="s">
        <v>656</v>
      </c>
      <c r="C80" s="39" t="s">
        <v>123</v>
      </c>
      <c r="D80" s="282">
        <v>2017</v>
      </c>
      <c r="E80" s="282">
        <v>2021</v>
      </c>
      <c r="F80" s="73">
        <v>2732542</v>
      </c>
      <c r="G80" s="83">
        <v>105794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/>
      <c r="S80" s="82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281"/>
      <c r="AE80" s="73">
        <v>0</v>
      </c>
      <c r="AF80" s="158"/>
      <c r="AG80" s="20">
        <f t="shared" si="10"/>
        <v>105794</v>
      </c>
      <c r="AH80" s="187" t="str">
        <f t="shared" si="12"/>
        <v>OK</v>
      </c>
      <c r="AI80" s="21" t="str">
        <f t="shared" si="11"/>
        <v>OK</v>
      </c>
      <c r="AJ80" s="175"/>
      <c r="AK80" s="175"/>
      <c r="AL80" s="277"/>
      <c r="AM80" s="175"/>
      <c r="AN80" s="175"/>
      <c r="AO80" s="175"/>
      <c r="AP80" s="175"/>
      <c r="AQ80" s="175"/>
      <c r="AR80" s="175"/>
      <c r="AS80" s="278"/>
      <c r="AT80" s="278"/>
      <c r="AU80" s="278"/>
    </row>
    <row r="81" spans="1:47" s="28" customFormat="1" ht="87.75" customHeight="1" x14ac:dyDescent="0.25">
      <c r="A81" s="175" t="s">
        <v>497</v>
      </c>
      <c r="B81" s="279" t="s">
        <v>657</v>
      </c>
      <c r="C81" s="39" t="s">
        <v>123</v>
      </c>
      <c r="D81" s="282">
        <v>2015</v>
      </c>
      <c r="E81" s="282">
        <v>2021</v>
      </c>
      <c r="F81" s="73">
        <v>24618025</v>
      </c>
      <c r="G81" s="83">
        <v>8502753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/>
      <c r="S81" s="82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281"/>
      <c r="AE81" s="73">
        <v>555104</v>
      </c>
      <c r="AF81" s="158"/>
      <c r="AG81" s="20">
        <f t="shared" ref="AG81:AG95" si="22">SUM(G81:AD81)</f>
        <v>8502753</v>
      </c>
      <c r="AH81" s="187" t="str">
        <f t="shared" si="12"/>
        <v>OK</v>
      </c>
      <c r="AI81" s="21" t="str">
        <f t="shared" ref="AI81:AI95" si="23">IF(SUM(G81:AD81)&gt;=AE81,"OK","BŁĄD")</f>
        <v>OK</v>
      </c>
      <c r="AJ81" s="175"/>
      <c r="AK81" s="175"/>
      <c r="AL81" s="277"/>
      <c r="AM81" s="175"/>
      <c r="AN81" s="175"/>
      <c r="AO81" s="175"/>
      <c r="AP81" s="175"/>
      <c r="AQ81" s="175"/>
      <c r="AR81" s="175"/>
      <c r="AS81" s="278"/>
      <c r="AT81" s="278"/>
      <c r="AU81" s="278"/>
    </row>
    <row r="82" spans="1:47" s="28" customFormat="1" ht="136.5" customHeight="1" x14ac:dyDescent="0.25">
      <c r="A82" s="175" t="s">
        <v>498</v>
      </c>
      <c r="B82" s="296" t="s">
        <v>658</v>
      </c>
      <c r="C82" s="39" t="s">
        <v>123</v>
      </c>
      <c r="D82" s="94">
        <v>2019</v>
      </c>
      <c r="E82" s="94">
        <v>2021</v>
      </c>
      <c r="F82" s="73">
        <v>26795846</v>
      </c>
      <c r="G82" s="83">
        <v>15743249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/>
      <c r="S82" s="82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281"/>
      <c r="AE82" s="73">
        <v>172407</v>
      </c>
      <c r="AF82" s="158"/>
      <c r="AG82" s="20">
        <f t="shared" si="22"/>
        <v>15743249</v>
      </c>
      <c r="AH82" s="187" t="str">
        <f t="shared" si="12"/>
        <v>OK</v>
      </c>
      <c r="AI82" s="21" t="str">
        <f t="shared" si="23"/>
        <v>OK</v>
      </c>
      <c r="AJ82" s="175"/>
      <c r="AK82" s="175"/>
      <c r="AL82" s="277"/>
      <c r="AM82" s="175"/>
      <c r="AN82" s="175"/>
      <c r="AO82" s="175"/>
      <c r="AP82" s="175"/>
      <c r="AQ82" s="175"/>
      <c r="AR82" s="175"/>
      <c r="AS82" s="278"/>
      <c r="AT82" s="278"/>
      <c r="AU82" s="278"/>
    </row>
    <row r="83" spans="1:47" s="28" customFormat="1" ht="101.25" customHeight="1" x14ac:dyDescent="0.25">
      <c r="A83" s="175" t="s">
        <v>500</v>
      </c>
      <c r="B83" s="279" t="s">
        <v>659</v>
      </c>
      <c r="C83" s="39" t="s">
        <v>123</v>
      </c>
      <c r="D83" s="94">
        <v>2018</v>
      </c>
      <c r="E83" s="94">
        <v>2021</v>
      </c>
      <c r="F83" s="73">
        <v>959768</v>
      </c>
      <c r="G83" s="83">
        <v>945051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/>
      <c r="S83" s="82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281"/>
      <c r="AE83" s="73">
        <v>151551</v>
      </c>
      <c r="AF83" s="158"/>
      <c r="AG83" s="20">
        <f t="shared" si="22"/>
        <v>945051</v>
      </c>
      <c r="AH83" s="187" t="str">
        <f t="shared" si="12"/>
        <v>OK</v>
      </c>
      <c r="AI83" s="21" t="str">
        <f t="shared" si="23"/>
        <v>OK</v>
      </c>
      <c r="AJ83" s="175"/>
      <c r="AK83" s="175"/>
      <c r="AL83" s="277"/>
      <c r="AM83" s="175"/>
      <c r="AN83" s="175"/>
      <c r="AO83" s="175"/>
      <c r="AP83" s="175"/>
      <c r="AQ83" s="175"/>
      <c r="AR83" s="175"/>
      <c r="AS83" s="278"/>
      <c r="AT83" s="278"/>
      <c r="AU83" s="278"/>
    </row>
    <row r="84" spans="1:47" s="28" customFormat="1" ht="85.5" customHeight="1" x14ac:dyDescent="0.25">
      <c r="A84" s="175" t="s">
        <v>501</v>
      </c>
      <c r="B84" s="279" t="s">
        <v>660</v>
      </c>
      <c r="C84" s="277" t="s">
        <v>430</v>
      </c>
      <c r="D84" s="282">
        <v>2018</v>
      </c>
      <c r="E84" s="282">
        <v>2021</v>
      </c>
      <c r="F84" s="78">
        <v>44307245</v>
      </c>
      <c r="G84" s="80">
        <v>41690502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79"/>
      <c r="S84" s="82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281"/>
      <c r="AE84" s="73">
        <v>4744644</v>
      </c>
      <c r="AF84" s="158"/>
      <c r="AG84" s="20">
        <f t="shared" si="22"/>
        <v>41690502</v>
      </c>
      <c r="AH84" s="187" t="str">
        <f t="shared" si="12"/>
        <v>OK</v>
      </c>
      <c r="AI84" s="21" t="str">
        <f t="shared" si="23"/>
        <v>OK</v>
      </c>
      <c r="AJ84" s="175"/>
      <c r="AK84" s="175"/>
      <c r="AL84" s="277"/>
      <c r="AM84" s="175"/>
      <c r="AN84" s="175"/>
      <c r="AO84" s="175"/>
      <c r="AP84" s="175"/>
      <c r="AQ84" s="175"/>
      <c r="AR84" s="175"/>
      <c r="AS84" s="278"/>
      <c r="AT84" s="278"/>
      <c r="AU84" s="278"/>
    </row>
    <row r="85" spans="1:47" s="38" customFormat="1" ht="76.5" customHeight="1" x14ac:dyDescent="0.25">
      <c r="A85" s="175" t="s">
        <v>502</v>
      </c>
      <c r="B85" s="428" t="s">
        <v>950</v>
      </c>
      <c r="C85" s="34" t="s">
        <v>431</v>
      </c>
      <c r="D85" s="88">
        <v>2020</v>
      </c>
      <c r="E85" s="89">
        <v>2022</v>
      </c>
      <c r="F85" s="78">
        <v>9015763</v>
      </c>
      <c r="G85" s="83">
        <v>439656</v>
      </c>
      <c r="H85" s="82">
        <v>8558107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280"/>
      <c r="AE85" s="73">
        <v>8997763</v>
      </c>
      <c r="AF85" s="157"/>
      <c r="AG85" s="20">
        <f t="shared" si="22"/>
        <v>8997763</v>
      </c>
      <c r="AH85" s="187" t="str">
        <f t="shared" si="12"/>
        <v>OK</v>
      </c>
      <c r="AI85" s="21" t="str">
        <f t="shared" si="23"/>
        <v>OK</v>
      </c>
      <c r="AJ85" s="175"/>
      <c r="AK85" s="175"/>
      <c r="AL85" s="277"/>
      <c r="AM85" s="175"/>
      <c r="AN85" s="175"/>
      <c r="AO85" s="175"/>
      <c r="AP85" s="175"/>
      <c r="AQ85" s="175"/>
      <c r="AR85" s="175"/>
      <c r="AS85" s="278"/>
      <c r="AT85" s="278"/>
      <c r="AU85" s="278"/>
    </row>
    <row r="86" spans="1:47" s="28" customFormat="1" ht="104.25" customHeight="1" x14ac:dyDescent="0.25">
      <c r="A86" s="175" t="s">
        <v>503</v>
      </c>
      <c r="B86" s="428" t="s">
        <v>945</v>
      </c>
      <c r="C86" s="34" t="s">
        <v>900</v>
      </c>
      <c r="D86" s="88">
        <v>2020</v>
      </c>
      <c r="E86" s="89">
        <v>2022</v>
      </c>
      <c r="F86" s="78">
        <v>1000000</v>
      </c>
      <c r="G86" s="83">
        <v>700000</v>
      </c>
      <c r="H86" s="82">
        <v>300000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>
        <v>0</v>
      </c>
      <c r="O86" s="82">
        <v>0</v>
      </c>
      <c r="P86" s="82">
        <v>0</v>
      </c>
      <c r="Q86" s="82">
        <v>0</v>
      </c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280"/>
      <c r="AE86" s="70">
        <v>1000000</v>
      </c>
      <c r="AF86" s="158"/>
      <c r="AG86" s="20">
        <f t="shared" si="22"/>
        <v>1000000</v>
      </c>
      <c r="AH86" s="187" t="str">
        <f t="shared" si="12"/>
        <v>OK</v>
      </c>
      <c r="AI86" s="21" t="str">
        <f t="shared" si="23"/>
        <v>OK</v>
      </c>
      <c r="AJ86" s="175"/>
      <c r="AK86" s="175"/>
      <c r="AL86" s="277"/>
      <c r="AM86" s="175"/>
      <c r="AN86" s="175"/>
      <c r="AO86" s="175"/>
      <c r="AP86" s="175"/>
      <c r="AQ86" s="175"/>
      <c r="AR86" s="175"/>
      <c r="AS86" s="278"/>
      <c r="AT86" s="278"/>
      <c r="AU86" s="278"/>
    </row>
    <row r="87" spans="1:47" s="38" customFormat="1" ht="66" customHeight="1" x14ac:dyDescent="0.25">
      <c r="A87" s="175" t="s">
        <v>504</v>
      </c>
      <c r="B87" s="428" t="s">
        <v>998</v>
      </c>
      <c r="C87" s="343" t="s">
        <v>745</v>
      </c>
      <c r="D87" s="88">
        <v>2020</v>
      </c>
      <c r="E87" s="89">
        <v>2021</v>
      </c>
      <c r="F87" s="78">
        <v>30435</v>
      </c>
      <c r="G87" s="83">
        <v>30435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280"/>
      <c r="AE87" s="73">
        <v>0</v>
      </c>
      <c r="AF87" s="157"/>
      <c r="AG87" s="20">
        <f t="shared" si="22"/>
        <v>30435</v>
      </c>
      <c r="AH87" s="187" t="str">
        <f t="shared" si="12"/>
        <v>OK</v>
      </c>
      <c r="AI87" s="21" t="str">
        <f t="shared" si="23"/>
        <v>OK</v>
      </c>
      <c r="AJ87" s="175"/>
      <c r="AK87" s="175"/>
      <c r="AL87" s="277"/>
      <c r="AM87" s="175"/>
      <c r="AN87" s="175"/>
      <c r="AO87" s="175"/>
      <c r="AP87" s="175"/>
      <c r="AQ87" s="175"/>
      <c r="AR87" s="175"/>
      <c r="AS87" s="278"/>
      <c r="AT87" s="278"/>
      <c r="AU87" s="278"/>
    </row>
    <row r="88" spans="1:47" s="38" customFormat="1" ht="71.25" customHeight="1" x14ac:dyDescent="0.25">
      <c r="A88" s="175" t="s">
        <v>505</v>
      </c>
      <c r="B88" s="428" t="s">
        <v>999</v>
      </c>
      <c r="C88" s="15" t="s">
        <v>391</v>
      </c>
      <c r="D88" s="88">
        <v>2021</v>
      </c>
      <c r="E88" s="89">
        <v>2022</v>
      </c>
      <c r="F88" s="78">
        <v>7366000</v>
      </c>
      <c r="G88" s="83">
        <v>0</v>
      </c>
      <c r="H88" s="82">
        <v>7366000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0</v>
      </c>
      <c r="Q88" s="82">
        <v>0</v>
      </c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280"/>
      <c r="AE88" s="73">
        <v>7366000</v>
      </c>
      <c r="AF88" s="157"/>
      <c r="AG88" s="20">
        <f t="shared" si="22"/>
        <v>7366000</v>
      </c>
      <c r="AH88" s="187" t="str">
        <f t="shared" si="12"/>
        <v>OK</v>
      </c>
      <c r="AI88" s="21" t="str">
        <f t="shared" si="23"/>
        <v>OK</v>
      </c>
      <c r="AJ88" s="175"/>
      <c r="AK88" s="175"/>
      <c r="AL88" s="277"/>
      <c r="AM88" s="175"/>
      <c r="AN88" s="175"/>
      <c r="AO88" s="175"/>
      <c r="AP88" s="175"/>
      <c r="AQ88" s="175"/>
      <c r="AR88" s="175"/>
      <c r="AS88" s="278"/>
      <c r="AT88" s="278"/>
      <c r="AU88" s="278"/>
    </row>
    <row r="89" spans="1:47" s="28" customFormat="1" ht="100.5" customHeight="1" x14ac:dyDescent="0.25">
      <c r="A89" s="175" t="s">
        <v>506</v>
      </c>
      <c r="B89" s="344" t="s">
        <v>1000</v>
      </c>
      <c r="C89" s="15" t="s">
        <v>123</v>
      </c>
      <c r="D89" s="88">
        <v>2020</v>
      </c>
      <c r="E89" s="89">
        <v>2022</v>
      </c>
      <c r="F89" s="78">
        <v>19884187</v>
      </c>
      <c r="G89" s="83">
        <v>15232493</v>
      </c>
      <c r="H89" s="82">
        <v>3365531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0</v>
      </c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280"/>
      <c r="AE89" s="70">
        <v>18598024</v>
      </c>
      <c r="AF89" s="158"/>
      <c r="AG89" s="20">
        <f t="shared" si="22"/>
        <v>18598024</v>
      </c>
      <c r="AH89" s="187" t="str">
        <f t="shared" si="12"/>
        <v>OK</v>
      </c>
      <c r="AI89" s="21" t="str">
        <f t="shared" si="23"/>
        <v>OK</v>
      </c>
      <c r="AJ89" s="175"/>
      <c r="AK89" s="175"/>
      <c r="AL89" s="277"/>
      <c r="AM89" s="175"/>
      <c r="AN89" s="175"/>
      <c r="AO89" s="175"/>
      <c r="AP89" s="175"/>
      <c r="AQ89" s="175"/>
      <c r="AR89" s="175"/>
      <c r="AS89" s="278"/>
      <c r="AT89" s="278"/>
      <c r="AU89" s="278"/>
    </row>
    <row r="90" spans="1:47" s="38" customFormat="1" ht="55.5" customHeight="1" x14ac:dyDescent="0.25">
      <c r="A90" s="175" t="s">
        <v>507</v>
      </c>
      <c r="B90" s="428" t="s">
        <v>414</v>
      </c>
      <c r="C90" s="34"/>
      <c r="D90" s="88"/>
      <c r="E90" s="89"/>
      <c r="F90" s="78"/>
      <c r="G90" s="83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280"/>
      <c r="AE90" s="73"/>
      <c r="AF90" s="157"/>
      <c r="AG90" s="20">
        <f t="shared" si="22"/>
        <v>0</v>
      </c>
      <c r="AH90" s="187" t="str">
        <f t="shared" si="12"/>
        <v>OK</v>
      </c>
      <c r="AI90" s="21" t="str">
        <f t="shared" si="23"/>
        <v>OK</v>
      </c>
      <c r="AJ90" s="175"/>
      <c r="AK90" s="175"/>
      <c r="AL90" s="277"/>
      <c r="AM90" s="175"/>
      <c r="AN90" s="175"/>
      <c r="AO90" s="175"/>
      <c r="AP90" s="175"/>
      <c r="AQ90" s="175"/>
      <c r="AR90" s="175"/>
      <c r="AS90" s="278"/>
      <c r="AT90" s="278"/>
      <c r="AU90" s="278"/>
    </row>
    <row r="91" spans="1:47" s="28" customFormat="1" ht="55.5" customHeight="1" x14ac:dyDescent="0.25">
      <c r="A91" s="175" t="s">
        <v>508</v>
      </c>
      <c r="B91" s="428" t="s">
        <v>414</v>
      </c>
      <c r="C91" s="34"/>
      <c r="D91" s="88"/>
      <c r="E91" s="89"/>
      <c r="F91" s="78"/>
      <c r="G91" s="83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70"/>
      <c r="AF91" s="158"/>
      <c r="AG91" s="20">
        <f t="shared" si="22"/>
        <v>0</v>
      </c>
      <c r="AH91" s="187" t="str">
        <f t="shared" si="12"/>
        <v>OK</v>
      </c>
      <c r="AI91" s="21" t="str">
        <f t="shared" si="23"/>
        <v>OK</v>
      </c>
      <c r="AJ91" s="175"/>
      <c r="AK91" s="175"/>
      <c r="AL91" s="277"/>
      <c r="AM91" s="175"/>
      <c r="AN91" s="175"/>
      <c r="AO91" s="175"/>
      <c r="AP91" s="175"/>
      <c r="AQ91" s="175"/>
      <c r="AR91" s="175"/>
      <c r="AS91" s="278"/>
      <c r="AT91" s="278"/>
      <c r="AU91" s="278"/>
    </row>
    <row r="92" spans="1:47" s="28" customFormat="1" ht="55.5" customHeight="1" x14ac:dyDescent="0.25">
      <c r="A92" s="175" t="s">
        <v>509</v>
      </c>
      <c r="B92" s="428" t="s">
        <v>414</v>
      </c>
      <c r="C92" s="34"/>
      <c r="D92" s="88"/>
      <c r="E92" s="89"/>
      <c r="F92" s="78"/>
      <c r="G92" s="83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70"/>
      <c r="AF92" s="158"/>
      <c r="AG92" s="20">
        <f t="shared" si="22"/>
        <v>0</v>
      </c>
      <c r="AH92" s="187" t="str">
        <f t="shared" si="12"/>
        <v>OK</v>
      </c>
      <c r="AI92" s="21" t="str">
        <f t="shared" si="23"/>
        <v>OK</v>
      </c>
      <c r="AJ92" s="175"/>
      <c r="AK92" s="175"/>
      <c r="AL92" s="277"/>
      <c r="AM92" s="175"/>
      <c r="AN92" s="175"/>
      <c r="AO92" s="175"/>
      <c r="AP92" s="175"/>
      <c r="AQ92" s="175"/>
      <c r="AR92" s="175"/>
      <c r="AS92" s="278"/>
      <c r="AT92" s="278"/>
      <c r="AU92" s="278"/>
    </row>
    <row r="93" spans="1:47" s="28" customFormat="1" ht="55.5" customHeight="1" x14ac:dyDescent="0.25">
      <c r="A93" s="175" t="s">
        <v>510</v>
      </c>
      <c r="B93" s="428" t="s">
        <v>414</v>
      </c>
      <c r="C93" s="34"/>
      <c r="D93" s="88"/>
      <c r="E93" s="89"/>
      <c r="F93" s="78"/>
      <c r="G93" s="83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70"/>
      <c r="AF93" s="158"/>
      <c r="AG93" s="20">
        <f t="shared" si="22"/>
        <v>0</v>
      </c>
      <c r="AH93" s="187" t="str">
        <f t="shared" si="12"/>
        <v>OK</v>
      </c>
      <c r="AI93" s="21" t="str">
        <f t="shared" si="23"/>
        <v>OK</v>
      </c>
      <c r="AJ93" s="175"/>
      <c r="AK93" s="175"/>
      <c r="AL93" s="277"/>
      <c r="AM93" s="175"/>
      <c r="AN93" s="175"/>
      <c r="AO93" s="175"/>
      <c r="AP93" s="175"/>
      <c r="AQ93" s="175"/>
      <c r="AR93" s="175"/>
      <c r="AS93" s="278"/>
      <c r="AT93" s="278"/>
      <c r="AU93" s="278"/>
    </row>
    <row r="94" spans="1:47" s="28" customFormat="1" ht="55.5" customHeight="1" x14ac:dyDescent="0.25">
      <c r="A94" s="175" t="s">
        <v>511</v>
      </c>
      <c r="B94" s="428" t="s">
        <v>414</v>
      </c>
      <c r="C94" s="34"/>
      <c r="D94" s="88"/>
      <c r="E94" s="89"/>
      <c r="F94" s="78"/>
      <c r="G94" s="83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73"/>
      <c r="AF94" s="158"/>
      <c r="AG94" s="20">
        <f t="shared" si="22"/>
        <v>0</v>
      </c>
      <c r="AH94" s="187" t="str">
        <f t="shared" si="12"/>
        <v>OK</v>
      </c>
      <c r="AI94" s="21" t="str">
        <f t="shared" si="23"/>
        <v>OK</v>
      </c>
      <c r="AJ94" s="175"/>
      <c r="AK94" s="175"/>
      <c r="AL94" s="277"/>
      <c r="AM94" s="175"/>
      <c r="AN94" s="175"/>
      <c r="AO94" s="175"/>
      <c r="AP94" s="175"/>
      <c r="AQ94" s="175"/>
      <c r="AR94" s="175"/>
      <c r="AS94" s="278"/>
      <c r="AT94" s="278"/>
      <c r="AU94" s="278"/>
    </row>
    <row r="95" spans="1:47" s="28" customFormat="1" ht="55.5" customHeight="1" x14ac:dyDescent="0.25">
      <c r="A95" s="175" t="s">
        <v>512</v>
      </c>
      <c r="B95" s="428" t="s">
        <v>414</v>
      </c>
      <c r="C95" s="34"/>
      <c r="D95" s="88"/>
      <c r="E95" s="89"/>
      <c r="F95" s="78"/>
      <c r="G95" s="80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3"/>
      <c r="AF95" s="157"/>
      <c r="AG95" s="163">
        <f t="shared" si="22"/>
        <v>0</v>
      </c>
      <c r="AH95" s="187" t="str">
        <f t="shared" si="12"/>
        <v>OK</v>
      </c>
      <c r="AI95" s="46" t="str">
        <f t="shared" si="23"/>
        <v>OK</v>
      </c>
      <c r="AJ95" s="175"/>
      <c r="AK95" s="175"/>
      <c r="AL95" s="277"/>
      <c r="AM95" s="175"/>
      <c r="AN95" s="175"/>
      <c r="AO95" s="175"/>
      <c r="AP95" s="175"/>
      <c r="AQ95" s="175"/>
      <c r="AR95" s="175"/>
      <c r="AS95" s="278"/>
      <c r="AT95" s="278"/>
      <c r="AU95" s="278"/>
    </row>
    <row r="96" spans="1:47" s="29" customFormat="1" ht="24" thickBot="1" x14ac:dyDescent="0.3">
      <c r="A96" s="608"/>
      <c r="B96" s="609"/>
      <c r="C96" s="610"/>
      <c r="D96" s="611"/>
      <c r="E96" s="611"/>
      <c r="F96" s="612"/>
      <c r="G96" s="613"/>
      <c r="H96" s="613"/>
      <c r="I96" s="613"/>
      <c r="J96" s="613"/>
      <c r="K96" s="613"/>
      <c r="L96" s="613"/>
      <c r="M96" s="613"/>
      <c r="N96" s="614"/>
      <c r="O96" s="613"/>
      <c r="P96" s="613"/>
      <c r="Q96" s="613"/>
      <c r="R96" s="613"/>
      <c r="S96" s="613"/>
      <c r="T96" s="613"/>
      <c r="U96" s="613"/>
      <c r="V96" s="613"/>
      <c r="W96" s="613"/>
      <c r="X96" s="613"/>
      <c r="Y96" s="613"/>
      <c r="Z96" s="613"/>
      <c r="AA96" s="613"/>
      <c r="AB96" s="613"/>
      <c r="AC96" s="613"/>
      <c r="AD96" s="613"/>
      <c r="AE96" s="615"/>
      <c r="AF96" s="165"/>
      <c r="AG96" s="20"/>
      <c r="AH96" s="187" t="str">
        <f t="shared" ref="AH96:AH150" si="24">IF(G96&lt;=F96,"OK","BŁĄD")</f>
        <v>OK</v>
      </c>
      <c r="AI96" s="21"/>
      <c r="AJ96" s="340"/>
      <c r="AK96" s="340"/>
      <c r="AL96" s="277"/>
      <c r="AM96" s="340"/>
      <c r="AN96" s="340"/>
      <c r="AO96" s="340"/>
      <c r="AP96" s="340"/>
      <c r="AQ96" s="340"/>
      <c r="AR96" s="340"/>
      <c r="AS96" s="278"/>
      <c r="AT96" s="278"/>
      <c r="AU96" s="278"/>
    </row>
    <row r="97" spans="1:205" s="30" customFormat="1" ht="63.75" customHeight="1" thickBot="1" x14ac:dyDescent="0.3">
      <c r="A97" s="600" t="s">
        <v>41</v>
      </c>
      <c r="B97" s="601" t="s">
        <v>42</v>
      </c>
      <c r="C97" s="602"/>
      <c r="D97" s="602"/>
      <c r="E97" s="602"/>
      <c r="F97" s="603">
        <f>SUM(F98,F100)</f>
        <v>675100361</v>
      </c>
      <c r="G97" s="604">
        <f t="shared" ref="G97:AE97" si="25">SUM(G98,G100)</f>
        <v>928040</v>
      </c>
      <c r="H97" s="604">
        <f t="shared" si="25"/>
        <v>928040</v>
      </c>
      <c r="I97" s="604">
        <f t="shared" si="25"/>
        <v>928040</v>
      </c>
      <c r="J97" s="604">
        <f t="shared" si="25"/>
        <v>28427997</v>
      </c>
      <c r="K97" s="604">
        <f t="shared" si="25"/>
        <v>33606958</v>
      </c>
      <c r="L97" s="604">
        <f t="shared" si="25"/>
        <v>33499948</v>
      </c>
      <c r="M97" s="604">
        <f t="shared" si="25"/>
        <v>33499948</v>
      </c>
      <c r="N97" s="604">
        <f t="shared" si="25"/>
        <v>33499948</v>
      </c>
      <c r="O97" s="604">
        <f t="shared" si="25"/>
        <v>33499948</v>
      </c>
      <c r="P97" s="605">
        <f t="shared" si="25"/>
        <v>33499948</v>
      </c>
      <c r="Q97" s="604">
        <f t="shared" si="25"/>
        <v>33499948</v>
      </c>
      <c r="R97" s="604">
        <f t="shared" si="25"/>
        <v>33499948</v>
      </c>
      <c r="S97" s="604">
        <f t="shared" si="25"/>
        <v>33499948</v>
      </c>
      <c r="T97" s="604">
        <f t="shared" si="25"/>
        <v>33499948</v>
      </c>
      <c r="U97" s="606">
        <f t="shared" si="25"/>
        <v>33499948</v>
      </c>
      <c r="V97" s="606">
        <f t="shared" si="25"/>
        <v>33499948</v>
      </c>
      <c r="W97" s="606">
        <f t="shared" si="25"/>
        <v>33499948</v>
      </c>
      <c r="X97" s="606">
        <f t="shared" si="25"/>
        <v>33499948</v>
      </c>
      <c r="Y97" s="606">
        <f t="shared" si="25"/>
        <v>33499948</v>
      </c>
      <c r="Z97" s="606">
        <f t="shared" si="25"/>
        <v>33499948</v>
      </c>
      <c r="AA97" s="606">
        <f t="shared" si="25"/>
        <v>33499948</v>
      </c>
      <c r="AB97" s="606">
        <f t="shared" si="25"/>
        <v>33499948</v>
      </c>
      <c r="AC97" s="606">
        <f t="shared" si="25"/>
        <v>33499948</v>
      </c>
      <c r="AD97" s="606">
        <f t="shared" si="25"/>
        <v>5999992</v>
      </c>
      <c r="AE97" s="607">
        <f t="shared" si="25"/>
        <v>671998961</v>
      </c>
      <c r="AF97" s="156"/>
      <c r="AG97" s="20">
        <f>SUM(G97:AD97)</f>
        <v>673818131</v>
      </c>
      <c r="AH97" s="187" t="str">
        <f t="shared" si="24"/>
        <v>OK</v>
      </c>
      <c r="AI97" s="21" t="str">
        <f t="shared" ref="AI97:AI151" si="26">IF(SUM(G97:AD97)&gt;=AE97,"OK","BŁĄD")</f>
        <v>OK</v>
      </c>
      <c r="AJ97" s="172"/>
      <c r="AK97" s="172"/>
      <c r="AL97" s="277"/>
      <c r="AM97" s="172"/>
      <c r="AN97" s="172"/>
      <c r="AO97" s="172"/>
      <c r="AP97" s="172"/>
      <c r="AQ97" s="172"/>
      <c r="AR97" s="172"/>
      <c r="AS97" s="278"/>
      <c r="AT97" s="278"/>
      <c r="AU97" s="278"/>
    </row>
    <row r="98" spans="1:205" s="25" customFormat="1" ht="39" customHeight="1" x14ac:dyDescent="0.25">
      <c r="A98" s="259" t="s">
        <v>43</v>
      </c>
      <c r="B98" s="587" t="s">
        <v>11</v>
      </c>
      <c r="C98" s="587"/>
      <c r="D98" s="587"/>
      <c r="E98" s="587"/>
      <c r="F98" s="316">
        <f t="shared" ref="F98:R98" si="27">F99</f>
        <v>0</v>
      </c>
      <c r="G98" s="100">
        <f t="shared" si="27"/>
        <v>0</v>
      </c>
      <c r="H98" s="100">
        <f t="shared" si="27"/>
        <v>0</v>
      </c>
      <c r="I98" s="100">
        <f t="shared" si="27"/>
        <v>0</v>
      </c>
      <c r="J98" s="100">
        <f t="shared" si="27"/>
        <v>0</v>
      </c>
      <c r="K98" s="100">
        <f t="shared" si="27"/>
        <v>0</v>
      </c>
      <c r="L98" s="100">
        <f t="shared" si="27"/>
        <v>0</v>
      </c>
      <c r="M98" s="100">
        <f t="shared" si="27"/>
        <v>0</v>
      </c>
      <c r="N98" s="100">
        <f t="shared" si="27"/>
        <v>0</v>
      </c>
      <c r="O98" s="100">
        <f t="shared" si="27"/>
        <v>0</v>
      </c>
      <c r="P98" s="98">
        <f t="shared" si="27"/>
        <v>0</v>
      </c>
      <c r="Q98" s="100">
        <f t="shared" si="27"/>
        <v>0</v>
      </c>
      <c r="R98" s="100">
        <f t="shared" si="27"/>
        <v>0</v>
      </c>
      <c r="S98" s="100">
        <f t="shared" ref="S98:AE98" si="28">S99</f>
        <v>0</v>
      </c>
      <c r="T98" s="100">
        <f t="shared" si="28"/>
        <v>0</v>
      </c>
      <c r="U98" s="100">
        <f t="shared" si="28"/>
        <v>0</v>
      </c>
      <c r="V98" s="100">
        <f t="shared" si="28"/>
        <v>0</v>
      </c>
      <c r="W98" s="100">
        <f t="shared" si="28"/>
        <v>0</v>
      </c>
      <c r="X98" s="100">
        <f t="shared" si="28"/>
        <v>0</v>
      </c>
      <c r="Y98" s="100">
        <f t="shared" si="28"/>
        <v>0</v>
      </c>
      <c r="Z98" s="100">
        <f t="shared" si="28"/>
        <v>0</v>
      </c>
      <c r="AA98" s="100">
        <f t="shared" si="28"/>
        <v>0</v>
      </c>
      <c r="AB98" s="100">
        <f t="shared" si="28"/>
        <v>0</v>
      </c>
      <c r="AC98" s="100">
        <f t="shared" si="28"/>
        <v>0</v>
      </c>
      <c r="AD98" s="100">
        <f t="shared" si="28"/>
        <v>0</v>
      </c>
      <c r="AE98" s="62">
        <f t="shared" si="28"/>
        <v>0</v>
      </c>
      <c r="AF98" s="164"/>
      <c r="AG98" s="20">
        <f>SUM(G98:AD98)</f>
        <v>0</v>
      </c>
      <c r="AH98" s="187" t="str">
        <f t="shared" si="24"/>
        <v>OK</v>
      </c>
      <c r="AI98" s="69" t="str">
        <f t="shared" si="26"/>
        <v>OK</v>
      </c>
      <c r="AJ98" s="341"/>
      <c r="AK98" s="341"/>
      <c r="AL98" s="277"/>
      <c r="AM98" s="341"/>
      <c r="AN98" s="341"/>
      <c r="AO98" s="341"/>
      <c r="AP98" s="341"/>
      <c r="AQ98" s="341"/>
      <c r="AR98" s="341"/>
      <c r="AS98" s="278"/>
      <c r="AT98" s="278"/>
      <c r="AU98" s="278"/>
    </row>
    <row r="99" spans="1:205" s="4" customFormat="1" ht="62.25" customHeight="1" x14ac:dyDescent="0.25">
      <c r="A99" s="176" t="s">
        <v>44</v>
      </c>
      <c r="B99" s="435" t="s">
        <v>173</v>
      </c>
      <c r="C99" s="39" t="s">
        <v>174</v>
      </c>
      <c r="D99" s="94">
        <v>2020</v>
      </c>
      <c r="E99" s="90">
        <v>2043</v>
      </c>
      <c r="F99" s="317">
        <f>862566891-862566891</f>
        <v>0</v>
      </c>
      <c r="G99" s="260">
        <f>1000000-1000000</f>
        <v>0</v>
      </c>
      <c r="H99" s="260">
        <f>1000000-1000000</f>
        <v>0</v>
      </c>
      <c r="I99" s="260">
        <f>1000000-1000000</f>
        <v>0</v>
      </c>
      <c r="J99" s="260">
        <f>28272021-28272021</f>
        <v>0</v>
      </c>
      <c r="K99" s="260">
        <f>38153064-38153064</f>
        <v>0</v>
      </c>
      <c r="L99" s="260">
        <f>38622440-38622440</f>
        <v>0</v>
      </c>
      <c r="M99" s="260">
        <f>39104490-39104490</f>
        <v>0</v>
      </c>
      <c r="N99" s="260">
        <f>39599555-39599555</f>
        <v>0</v>
      </c>
      <c r="O99" s="260">
        <f>40107986-40107986</f>
        <v>0</v>
      </c>
      <c r="P99" s="260">
        <f>40630145-40630145</f>
        <v>0</v>
      </c>
      <c r="Q99" s="261">
        <f>41166403-41166403</f>
        <v>0</v>
      </c>
      <c r="R99" s="260">
        <f>41717139-41717139</f>
        <v>0</v>
      </c>
      <c r="S99" s="260">
        <f>42282745-42282745</f>
        <v>0</v>
      </c>
      <c r="T99" s="260">
        <f>42863623-42863623</f>
        <v>0</v>
      </c>
      <c r="U99" s="260">
        <f>43460184-43460184</f>
        <v>0</v>
      </c>
      <c r="V99" s="260">
        <f>44072853-44072853</f>
        <v>0</v>
      </c>
      <c r="W99" s="260">
        <f>44702064-44702064</f>
        <v>0</v>
      </c>
      <c r="X99" s="260">
        <f>45348263-45348263</f>
        <v>0</v>
      </c>
      <c r="Y99" s="260">
        <f>46011909-46011909</f>
        <v>0</v>
      </c>
      <c r="Z99" s="260">
        <f>46693475-46693475</f>
        <v>0</v>
      </c>
      <c r="AA99" s="260">
        <f>47393442-47393442</f>
        <v>0</v>
      </c>
      <c r="AB99" s="260">
        <f>48112308-48112308</f>
        <v>0</v>
      </c>
      <c r="AC99" s="260">
        <f>48850584-48850584</f>
        <v>0</v>
      </c>
      <c r="AD99" s="260">
        <f>12402198-12402198</f>
        <v>0</v>
      </c>
      <c r="AE99" s="262">
        <f>862566891-862566891</f>
        <v>0</v>
      </c>
      <c r="AF99" s="49"/>
      <c r="AG99" s="20">
        <f>SUM(G99:AD99)</f>
        <v>0</v>
      </c>
      <c r="AH99" s="187" t="str">
        <f t="shared" si="24"/>
        <v>OK</v>
      </c>
      <c r="AI99" s="21" t="str">
        <f t="shared" si="26"/>
        <v>OK</v>
      </c>
      <c r="AJ99" s="176"/>
      <c r="AK99" s="176"/>
      <c r="AL99" s="277"/>
      <c r="AM99" s="176"/>
      <c r="AN99" s="176"/>
      <c r="AO99" s="176"/>
      <c r="AP99" s="176"/>
      <c r="AQ99" s="176"/>
      <c r="AR99" s="176"/>
      <c r="AS99" s="278"/>
      <c r="AT99" s="278"/>
      <c r="AU99" s="278"/>
    </row>
    <row r="100" spans="1:205" s="25" customFormat="1" ht="39" customHeight="1" thickBot="1" x14ac:dyDescent="0.3">
      <c r="A100" s="171" t="s">
        <v>117</v>
      </c>
      <c r="B100" s="599" t="s">
        <v>40</v>
      </c>
      <c r="C100" s="599"/>
      <c r="D100" s="599"/>
      <c r="E100" s="599"/>
      <c r="F100" s="310">
        <f>F101</f>
        <v>675100361</v>
      </c>
      <c r="G100" s="97">
        <f t="shared" ref="G100:AE100" si="29">G101</f>
        <v>928040</v>
      </c>
      <c r="H100" s="97">
        <f t="shared" si="29"/>
        <v>928040</v>
      </c>
      <c r="I100" s="97">
        <f t="shared" si="29"/>
        <v>928040</v>
      </c>
      <c r="J100" s="97">
        <f t="shared" si="29"/>
        <v>28427997</v>
      </c>
      <c r="K100" s="97">
        <f t="shared" si="29"/>
        <v>33606958</v>
      </c>
      <c r="L100" s="97">
        <f t="shared" si="29"/>
        <v>33499948</v>
      </c>
      <c r="M100" s="97">
        <f t="shared" si="29"/>
        <v>33499948</v>
      </c>
      <c r="N100" s="97">
        <f t="shared" si="29"/>
        <v>33499948</v>
      </c>
      <c r="O100" s="97">
        <f t="shared" si="29"/>
        <v>33499948</v>
      </c>
      <c r="P100" s="97">
        <f t="shared" si="29"/>
        <v>33499948</v>
      </c>
      <c r="Q100" s="97">
        <f t="shared" si="29"/>
        <v>33499948</v>
      </c>
      <c r="R100" s="97">
        <f t="shared" si="29"/>
        <v>33499948</v>
      </c>
      <c r="S100" s="97">
        <f t="shared" si="29"/>
        <v>33499948</v>
      </c>
      <c r="T100" s="97">
        <f t="shared" si="29"/>
        <v>33499948</v>
      </c>
      <c r="U100" s="97">
        <f t="shared" si="29"/>
        <v>33499948</v>
      </c>
      <c r="V100" s="97">
        <f t="shared" si="29"/>
        <v>33499948</v>
      </c>
      <c r="W100" s="97">
        <f t="shared" si="29"/>
        <v>33499948</v>
      </c>
      <c r="X100" s="97">
        <f t="shared" si="29"/>
        <v>33499948</v>
      </c>
      <c r="Y100" s="97">
        <f t="shared" si="29"/>
        <v>33499948</v>
      </c>
      <c r="Z100" s="97">
        <f t="shared" si="29"/>
        <v>33499948</v>
      </c>
      <c r="AA100" s="97">
        <f t="shared" si="29"/>
        <v>33499948</v>
      </c>
      <c r="AB100" s="97">
        <f t="shared" si="29"/>
        <v>33499948</v>
      </c>
      <c r="AC100" s="97">
        <f t="shared" si="29"/>
        <v>33499948</v>
      </c>
      <c r="AD100" s="231">
        <f t="shared" si="29"/>
        <v>5999992</v>
      </c>
      <c r="AE100" s="335">
        <f t="shared" si="29"/>
        <v>671998961</v>
      </c>
      <c r="AF100" s="164"/>
      <c r="AG100" s="20">
        <f>SUM(G100:AD100)</f>
        <v>673818131</v>
      </c>
      <c r="AH100" s="187" t="str">
        <f t="shared" si="24"/>
        <v>OK</v>
      </c>
      <c r="AI100" s="69" t="str">
        <f t="shared" si="26"/>
        <v>OK</v>
      </c>
      <c r="AJ100" s="339"/>
      <c r="AK100" s="339"/>
      <c r="AL100" s="277"/>
      <c r="AM100" s="339"/>
      <c r="AN100" s="339"/>
      <c r="AO100" s="339"/>
      <c r="AP100" s="339"/>
      <c r="AQ100" s="339"/>
      <c r="AR100" s="339"/>
      <c r="AS100" s="278"/>
      <c r="AT100" s="278"/>
      <c r="AU100" s="278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99"/>
      <c r="DV100" s="99"/>
      <c r="DW100" s="99"/>
      <c r="DX100" s="99"/>
      <c r="DY100" s="99"/>
      <c r="DZ100" s="99"/>
      <c r="EA100" s="99"/>
      <c r="EB100" s="99"/>
      <c r="EC100" s="99"/>
      <c r="ED100" s="99"/>
      <c r="EE100" s="99"/>
      <c r="EF100" s="99"/>
      <c r="EG100" s="99"/>
      <c r="EH100" s="99"/>
      <c r="EI100" s="99"/>
      <c r="EJ100" s="99"/>
      <c r="EK100" s="99"/>
      <c r="EL100" s="99"/>
      <c r="EM100" s="99"/>
      <c r="EN100" s="99"/>
      <c r="EO100" s="99"/>
      <c r="EP100" s="99"/>
      <c r="EQ100" s="99"/>
      <c r="ER100" s="99"/>
      <c r="ES100" s="99"/>
      <c r="ET100" s="99"/>
      <c r="EU100" s="99"/>
      <c r="EV100" s="99"/>
      <c r="EW100" s="99"/>
      <c r="EX100" s="99"/>
      <c r="EY100" s="99"/>
      <c r="EZ100" s="99"/>
      <c r="FA100" s="99"/>
      <c r="FB100" s="99"/>
      <c r="FC100" s="99"/>
      <c r="FD100" s="99"/>
      <c r="FE100" s="99"/>
      <c r="FF100" s="99"/>
      <c r="FG100" s="99"/>
      <c r="FH100" s="99"/>
      <c r="FI100" s="99"/>
      <c r="FJ100" s="99"/>
      <c r="FK100" s="99"/>
      <c r="FL100" s="99"/>
      <c r="FM100" s="99"/>
      <c r="FN100" s="99"/>
      <c r="FO100" s="99"/>
      <c r="FP100" s="99"/>
      <c r="FQ100" s="99"/>
      <c r="FR100" s="99"/>
      <c r="FS100" s="99"/>
      <c r="FT100" s="99"/>
      <c r="FU100" s="99"/>
      <c r="FV100" s="99"/>
      <c r="FW100" s="99"/>
      <c r="FX100" s="99"/>
      <c r="FY100" s="99"/>
      <c r="FZ100" s="99"/>
      <c r="GA100" s="99"/>
      <c r="GB100" s="99"/>
      <c r="GC100" s="99"/>
      <c r="GD100" s="99"/>
      <c r="GE100" s="99"/>
      <c r="GF100" s="99"/>
      <c r="GG100" s="99"/>
      <c r="GH100" s="99"/>
      <c r="GI100" s="99"/>
      <c r="GJ100" s="99"/>
      <c r="GK100" s="99"/>
      <c r="GL100" s="99"/>
      <c r="GM100" s="99"/>
      <c r="GN100" s="99"/>
      <c r="GO100" s="99"/>
      <c r="GP100" s="99"/>
      <c r="GQ100" s="99"/>
      <c r="GR100" s="99"/>
      <c r="GS100" s="99"/>
      <c r="GT100" s="99"/>
      <c r="GU100" s="99"/>
      <c r="GV100" s="99"/>
      <c r="GW100" s="99"/>
    </row>
    <row r="101" spans="1:205" s="4" customFormat="1" ht="83.25" customHeight="1" thickBot="1" x14ac:dyDescent="0.3">
      <c r="A101" s="176" t="s">
        <v>116</v>
      </c>
      <c r="B101" s="435" t="s">
        <v>513</v>
      </c>
      <c r="C101" s="39" t="s">
        <v>431</v>
      </c>
      <c r="D101" s="282">
        <v>2014</v>
      </c>
      <c r="E101" s="283">
        <v>2044</v>
      </c>
      <c r="F101" s="73">
        <v>675100361</v>
      </c>
      <c r="G101" s="83">
        <v>928040</v>
      </c>
      <c r="H101" s="82">
        <v>928040</v>
      </c>
      <c r="I101" s="82">
        <v>928040</v>
      </c>
      <c r="J101" s="82">
        <v>28427997</v>
      </c>
      <c r="K101" s="82">
        <v>33606958</v>
      </c>
      <c r="L101" s="82">
        <v>33499948</v>
      </c>
      <c r="M101" s="82">
        <v>33499948</v>
      </c>
      <c r="N101" s="82">
        <v>33499948</v>
      </c>
      <c r="O101" s="82">
        <v>33499948</v>
      </c>
      <c r="P101" s="82">
        <v>33499948</v>
      </c>
      <c r="Q101" s="82">
        <v>33499948</v>
      </c>
      <c r="R101" s="82">
        <v>33499948</v>
      </c>
      <c r="S101" s="82">
        <v>33499948</v>
      </c>
      <c r="T101" s="82">
        <v>33499948</v>
      </c>
      <c r="U101" s="82">
        <v>33499948</v>
      </c>
      <c r="V101" s="82">
        <v>33499948</v>
      </c>
      <c r="W101" s="82">
        <v>33499948</v>
      </c>
      <c r="X101" s="82">
        <v>33499948</v>
      </c>
      <c r="Y101" s="82">
        <v>33499948</v>
      </c>
      <c r="Z101" s="82">
        <v>33499948</v>
      </c>
      <c r="AA101" s="82">
        <v>33499948</v>
      </c>
      <c r="AB101" s="82">
        <v>33499948</v>
      </c>
      <c r="AC101" s="82">
        <v>33499948</v>
      </c>
      <c r="AD101" s="280">
        <v>5999992</v>
      </c>
      <c r="AE101" s="336">
        <v>671998961</v>
      </c>
      <c r="AF101" s="334"/>
      <c r="AG101" s="20">
        <f>SUM(G101:AD101)</f>
        <v>673818131</v>
      </c>
      <c r="AH101" s="187" t="str">
        <f t="shared" si="24"/>
        <v>OK</v>
      </c>
      <c r="AI101" s="69" t="str">
        <f t="shared" si="26"/>
        <v>OK</v>
      </c>
      <c r="AJ101" s="176"/>
      <c r="AK101" s="176"/>
      <c r="AL101" s="277"/>
      <c r="AM101" s="176"/>
      <c r="AN101" s="176"/>
      <c r="AO101" s="176"/>
      <c r="AP101" s="176"/>
      <c r="AQ101" s="176"/>
      <c r="AR101" s="176"/>
      <c r="AS101" s="278"/>
      <c r="AT101" s="278"/>
      <c r="AU101" s="278"/>
    </row>
    <row r="102" spans="1:205" ht="24" thickBot="1" x14ac:dyDescent="0.3">
      <c r="A102" s="177"/>
      <c r="B102" s="53"/>
      <c r="C102" s="56"/>
      <c r="D102" s="95"/>
      <c r="E102" s="95"/>
      <c r="F102" s="347"/>
      <c r="G102" s="40"/>
      <c r="H102" s="40"/>
      <c r="I102" s="40"/>
      <c r="J102" s="41"/>
      <c r="K102" s="41"/>
      <c r="L102" s="41"/>
      <c r="M102" s="41"/>
      <c r="N102" s="348"/>
      <c r="O102" s="42"/>
      <c r="P102" s="41"/>
      <c r="Q102" s="42"/>
      <c r="R102" s="103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178"/>
      <c r="AF102" s="166"/>
      <c r="AG102" s="20"/>
      <c r="AH102" s="187" t="str">
        <f t="shared" si="24"/>
        <v>OK</v>
      </c>
      <c r="AI102" s="69" t="str">
        <f t="shared" si="26"/>
        <v>OK</v>
      </c>
      <c r="AJ102" s="177"/>
      <c r="AK102" s="177"/>
      <c r="AL102" s="277"/>
      <c r="AM102" s="177"/>
      <c r="AN102" s="177"/>
      <c r="AO102" s="177"/>
      <c r="AP102" s="177"/>
      <c r="AQ102" s="177"/>
      <c r="AR102" s="177"/>
      <c r="AS102" s="278"/>
      <c r="AT102" s="278"/>
      <c r="AU102" s="278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</row>
    <row r="103" spans="1:205" s="30" customFormat="1" ht="63.75" customHeight="1" thickBot="1" x14ac:dyDescent="0.3">
      <c r="A103" s="172" t="s">
        <v>45</v>
      </c>
      <c r="B103" s="593" t="s">
        <v>46</v>
      </c>
      <c r="C103" s="594"/>
      <c r="D103" s="594"/>
      <c r="E103" s="594"/>
      <c r="F103" s="61">
        <f t="shared" ref="F103:AE103" si="30">SUM(F104,F216)</f>
        <v>38285236726</v>
      </c>
      <c r="G103" s="31">
        <f t="shared" si="30"/>
        <v>2975626443</v>
      </c>
      <c r="H103" s="31">
        <f t="shared" si="30"/>
        <v>3341651363</v>
      </c>
      <c r="I103" s="31">
        <f t="shared" si="30"/>
        <v>3203990309</v>
      </c>
      <c r="J103" s="31">
        <f t="shared" si="30"/>
        <v>3034347567</v>
      </c>
      <c r="K103" s="31">
        <f t="shared" si="30"/>
        <v>1360675861</v>
      </c>
      <c r="L103" s="31">
        <f t="shared" si="30"/>
        <v>908166985</v>
      </c>
      <c r="M103" s="31">
        <f t="shared" si="30"/>
        <v>1084682213</v>
      </c>
      <c r="N103" s="31">
        <f t="shared" si="30"/>
        <v>1038750720</v>
      </c>
      <c r="O103" s="31">
        <f t="shared" si="30"/>
        <v>1091664819</v>
      </c>
      <c r="P103" s="32">
        <f t="shared" si="30"/>
        <v>1151259991</v>
      </c>
      <c r="Q103" s="31">
        <f t="shared" si="30"/>
        <v>1164180520</v>
      </c>
      <c r="R103" s="31">
        <f t="shared" si="30"/>
        <v>1150995385</v>
      </c>
      <c r="S103" s="31">
        <f t="shared" si="30"/>
        <v>898230302</v>
      </c>
      <c r="T103" s="31">
        <f t="shared" si="30"/>
        <v>952106670</v>
      </c>
      <c r="U103" s="33">
        <f t="shared" si="30"/>
        <v>346680395</v>
      </c>
      <c r="V103" s="33">
        <f t="shared" si="30"/>
        <v>124812000</v>
      </c>
      <c r="W103" s="33">
        <f t="shared" si="30"/>
        <v>123924600</v>
      </c>
      <c r="X103" s="33">
        <f t="shared" si="30"/>
        <v>122997700</v>
      </c>
      <c r="Y103" s="33">
        <f t="shared" si="30"/>
        <v>122216900</v>
      </c>
      <c r="Z103" s="33">
        <f t="shared" si="30"/>
        <v>121372000</v>
      </c>
      <c r="AA103" s="33">
        <f t="shared" si="30"/>
        <v>120407100</v>
      </c>
      <c r="AB103" s="33">
        <f t="shared" si="30"/>
        <v>106904400</v>
      </c>
      <c r="AC103" s="33">
        <f t="shared" si="30"/>
        <v>185309700</v>
      </c>
      <c r="AD103" s="33">
        <f t="shared" si="30"/>
        <v>154150600</v>
      </c>
      <c r="AE103" s="173">
        <f t="shared" si="30"/>
        <v>7417404921</v>
      </c>
      <c r="AF103" s="156"/>
      <c r="AG103" s="20">
        <f t="shared" ref="AG103:AG155" si="31">SUM(G103:AD103)</f>
        <v>24885104543</v>
      </c>
      <c r="AH103" s="187" t="str">
        <f t="shared" si="24"/>
        <v>OK</v>
      </c>
      <c r="AI103" s="21" t="str">
        <f t="shared" si="26"/>
        <v>OK</v>
      </c>
      <c r="AJ103" s="172"/>
      <c r="AK103" s="172"/>
      <c r="AL103" s="277"/>
      <c r="AM103" s="172"/>
      <c r="AN103" s="172"/>
      <c r="AO103" s="172"/>
      <c r="AP103" s="172"/>
      <c r="AQ103" s="172"/>
      <c r="AR103" s="172"/>
      <c r="AS103" s="278"/>
      <c r="AT103" s="278"/>
      <c r="AU103" s="278"/>
    </row>
    <row r="104" spans="1:205" s="25" customFormat="1" ht="39" customHeight="1" x14ac:dyDescent="0.25">
      <c r="A104" s="179" t="s">
        <v>47</v>
      </c>
      <c r="B104" s="597" t="s">
        <v>11</v>
      </c>
      <c r="C104" s="597"/>
      <c r="D104" s="597"/>
      <c r="E104" s="597"/>
      <c r="F104" s="316">
        <f t="shared" ref="F104:AE104" si="32">SUM(F105:F215)</f>
        <v>32631612139</v>
      </c>
      <c r="G104" s="101">
        <f t="shared" si="32"/>
        <v>2336102879</v>
      </c>
      <c r="H104" s="101">
        <f t="shared" si="32"/>
        <v>2757160901</v>
      </c>
      <c r="I104" s="101">
        <f t="shared" si="32"/>
        <v>2733882035</v>
      </c>
      <c r="J104" s="101">
        <f t="shared" si="32"/>
        <v>2721060462</v>
      </c>
      <c r="K104" s="101">
        <f t="shared" si="32"/>
        <v>1131035397</v>
      </c>
      <c r="L104" s="101">
        <f t="shared" si="32"/>
        <v>850039070</v>
      </c>
      <c r="M104" s="101">
        <f t="shared" si="32"/>
        <v>855977893</v>
      </c>
      <c r="N104" s="101">
        <f t="shared" si="32"/>
        <v>891430728</v>
      </c>
      <c r="O104" s="101">
        <f t="shared" si="32"/>
        <v>929311859</v>
      </c>
      <c r="P104" s="101">
        <f t="shared" si="32"/>
        <v>970259991</v>
      </c>
      <c r="Q104" s="101">
        <f t="shared" si="32"/>
        <v>1014180520</v>
      </c>
      <c r="R104" s="101">
        <f t="shared" si="32"/>
        <v>1060995385</v>
      </c>
      <c r="S104" s="101">
        <f t="shared" si="32"/>
        <v>808230302</v>
      </c>
      <c r="T104" s="101">
        <f t="shared" si="32"/>
        <v>862106670</v>
      </c>
      <c r="U104" s="101">
        <f t="shared" si="32"/>
        <v>256680395</v>
      </c>
      <c r="V104" s="101">
        <f t="shared" si="32"/>
        <v>34812000</v>
      </c>
      <c r="W104" s="101">
        <f t="shared" si="32"/>
        <v>33924600</v>
      </c>
      <c r="X104" s="101">
        <f t="shared" si="32"/>
        <v>32997700</v>
      </c>
      <c r="Y104" s="101">
        <f t="shared" si="32"/>
        <v>32216900</v>
      </c>
      <c r="Z104" s="101">
        <f t="shared" si="32"/>
        <v>31372000</v>
      </c>
      <c r="AA104" s="101">
        <f t="shared" si="32"/>
        <v>30407100</v>
      </c>
      <c r="AB104" s="101">
        <f t="shared" si="32"/>
        <v>16904400</v>
      </c>
      <c r="AC104" s="101">
        <f t="shared" si="32"/>
        <v>15309700</v>
      </c>
      <c r="AD104" s="101">
        <f t="shared" si="32"/>
        <v>4150600</v>
      </c>
      <c r="AE104" s="62">
        <f t="shared" si="32"/>
        <v>5982298135</v>
      </c>
      <c r="AF104" s="164"/>
      <c r="AG104" s="20">
        <f t="shared" si="31"/>
        <v>20410549487</v>
      </c>
      <c r="AH104" s="187" t="str">
        <f t="shared" si="24"/>
        <v>OK</v>
      </c>
      <c r="AI104" s="69" t="str">
        <f t="shared" si="26"/>
        <v>OK</v>
      </c>
      <c r="AJ104" s="342"/>
      <c r="AK104" s="342"/>
      <c r="AL104" s="277"/>
      <c r="AM104" s="342"/>
      <c r="AN104" s="342"/>
      <c r="AO104" s="342"/>
      <c r="AP104" s="342"/>
      <c r="AQ104" s="342"/>
      <c r="AR104" s="342"/>
      <c r="AS104" s="278"/>
      <c r="AT104" s="278"/>
      <c r="AU104" s="278"/>
    </row>
    <row r="105" spans="1:205" s="43" customFormat="1" ht="64.5" customHeight="1" x14ac:dyDescent="0.25">
      <c r="A105" s="180" t="s">
        <v>48</v>
      </c>
      <c r="B105" s="429" t="s">
        <v>135</v>
      </c>
      <c r="C105" s="34" t="s">
        <v>607</v>
      </c>
      <c r="D105" s="88">
        <v>2011</v>
      </c>
      <c r="E105" s="89">
        <v>2024</v>
      </c>
      <c r="F105" s="78">
        <v>40149786</v>
      </c>
      <c r="G105" s="71">
        <v>4725681</v>
      </c>
      <c r="H105" s="71">
        <v>5006000</v>
      </c>
      <c r="I105" s="71">
        <v>2950000</v>
      </c>
      <c r="J105" s="71">
        <v>2950000</v>
      </c>
      <c r="K105" s="71"/>
      <c r="L105" s="71"/>
      <c r="M105" s="71"/>
      <c r="N105" s="71"/>
      <c r="O105" s="71"/>
      <c r="P105" s="72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0">
        <v>12718000</v>
      </c>
      <c r="AF105" s="158"/>
      <c r="AG105" s="20">
        <f t="shared" si="31"/>
        <v>15631681</v>
      </c>
      <c r="AH105" s="187" t="str">
        <f t="shared" si="24"/>
        <v>OK</v>
      </c>
      <c r="AI105" s="44" t="str">
        <f t="shared" si="26"/>
        <v>OK</v>
      </c>
      <c r="AJ105" s="180"/>
      <c r="AK105" s="180"/>
      <c r="AL105" s="277"/>
      <c r="AM105" s="180"/>
      <c r="AN105" s="180"/>
      <c r="AO105" s="180"/>
      <c r="AP105" s="180"/>
      <c r="AQ105" s="180"/>
      <c r="AR105" s="180"/>
      <c r="AS105" s="278"/>
      <c r="AT105" s="278"/>
      <c r="AU105" s="278"/>
    </row>
    <row r="106" spans="1:205" s="43" customFormat="1" ht="48" customHeight="1" x14ac:dyDescent="0.25">
      <c r="A106" s="180" t="s">
        <v>49</v>
      </c>
      <c r="B106" s="430" t="s">
        <v>136</v>
      </c>
      <c r="C106" s="34" t="s">
        <v>607</v>
      </c>
      <c r="D106" s="88">
        <v>2011</v>
      </c>
      <c r="E106" s="89">
        <v>2024</v>
      </c>
      <c r="F106" s="78">
        <v>21504722</v>
      </c>
      <c r="G106" s="71">
        <v>1860159</v>
      </c>
      <c r="H106" s="71">
        <v>2350000</v>
      </c>
      <c r="I106" s="71">
        <v>2600000</v>
      </c>
      <c r="J106" s="71">
        <v>2600000</v>
      </c>
      <c r="K106" s="71"/>
      <c r="L106" s="71"/>
      <c r="M106" s="71"/>
      <c r="N106" s="71"/>
      <c r="O106" s="71"/>
      <c r="P106" s="72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0">
        <v>6975000</v>
      </c>
      <c r="AF106" s="158"/>
      <c r="AG106" s="20">
        <f t="shared" si="31"/>
        <v>9410159</v>
      </c>
      <c r="AH106" s="187" t="str">
        <f t="shared" si="24"/>
        <v>OK</v>
      </c>
      <c r="AI106" s="44" t="str">
        <f t="shared" si="26"/>
        <v>OK</v>
      </c>
      <c r="AJ106" s="180"/>
      <c r="AK106" s="180"/>
      <c r="AL106" s="277"/>
      <c r="AM106" s="180"/>
      <c r="AN106" s="180"/>
      <c r="AO106" s="180"/>
      <c r="AP106" s="180"/>
      <c r="AQ106" s="180"/>
      <c r="AR106" s="180"/>
      <c r="AS106" s="278"/>
      <c r="AT106" s="278"/>
      <c r="AU106" s="278"/>
    </row>
    <row r="107" spans="1:205" s="43" customFormat="1" ht="63" customHeight="1" x14ac:dyDescent="0.25">
      <c r="A107" s="180" t="s">
        <v>50</v>
      </c>
      <c r="B107" s="429" t="s">
        <v>137</v>
      </c>
      <c r="C107" s="34" t="s">
        <v>431</v>
      </c>
      <c r="D107" s="88">
        <v>2011</v>
      </c>
      <c r="E107" s="89">
        <v>2040</v>
      </c>
      <c r="F107" s="78">
        <v>115402820</v>
      </c>
      <c r="G107" s="71">
        <v>6955000</v>
      </c>
      <c r="H107" s="71">
        <v>9700000</v>
      </c>
      <c r="I107" s="71">
        <v>3700000</v>
      </c>
      <c r="J107" s="71">
        <v>650000</v>
      </c>
      <c r="K107" s="71">
        <v>50000</v>
      </c>
      <c r="L107" s="71">
        <v>50000</v>
      </c>
      <c r="M107" s="71">
        <v>50000</v>
      </c>
      <c r="N107" s="71">
        <v>50000</v>
      </c>
      <c r="O107" s="71">
        <v>50000</v>
      </c>
      <c r="P107" s="71">
        <v>50000</v>
      </c>
      <c r="Q107" s="71">
        <v>50000</v>
      </c>
      <c r="R107" s="71">
        <v>50000</v>
      </c>
      <c r="S107" s="71">
        <v>50000</v>
      </c>
      <c r="T107" s="71">
        <v>50000</v>
      </c>
      <c r="U107" s="71">
        <v>50000</v>
      </c>
      <c r="V107" s="71">
        <v>50000</v>
      </c>
      <c r="W107" s="71">
        <v>50000</v>
      </c>
      <c r="X107" s="71">
        <v>50000</v>
      </c>
      <c r="Y107" s="71">
        <v>50000</v>
      </c>
      <c r="Z107" s="71">
        <v>50000</v>
      </c>
      <c r="AA107" s="71"/>
      <c r="AB107" s="71"/>
      <c r="AC107" s="71"/>
      <c r="AD107" s="71"/>
      <c r="AE107" s="70">
        <v>9100965</v>
      </c>
      <c r="AF107" s="158"/>
      <c r="AG107" s="20">
        <f t="shared" si="31"/>
        <v>21805000</v>
      </c>
      <c r="AH107" s="187" t="str">
        <f t="shared" si="24"/>
        <v>OK</v>
      </c>
      <c r="AI107" s="44" t="str">
        <f t="shared" si="26"/>
        <v>OK</v>
      </c>
      <c r="AJ107" s="180"/>
      <c r="AK107" s="180"/>
      <c r="AL107" s="277"/>
      <c r="AM107" s="180"/>
      <c r="AN107" s="180"/>
      <c r="AO107" s="180"/>
      <c r="AP107" s="180"/>
      <c r="AQ107" s="180"/>
      <c r="AR107" s="180"/>
      <c r="AS107" s="278"/>
      <c r="AT107" s="278"/>
      <c r="AU107" s="278"/>
    </row>
    <row r="108" spans="1:205" s="43" customFormat="1" ht="66" customHeight="1" x14ac:dyDescent="0.25">
      <c r="A108" s="180" t="s">
        <v>51</v>
      </c>
      <c r="B108" s="430" t="s">
        <v>138</v>
      </c>
      <c r="C108" s="34" t="s">
        <v>607</v>
      </c>
      <c r="D108" s="88">
        <v>2011</v>
      </c>
      <c r="E108" s="89">
        <v>2024</v>
      </c>
      <c r="F108" s="78">
        <v>178285634</v>
      </c>
      <c r="G108" s="71">
        <v>18708476</v>
      </c>
      <c r="H108" s="71">
        <v>25958000</v>
      </c>
      <c r="I108" s="71">
        <v>27500000</v>
      </c>
      <c r="J108" s="71">
        <v>27500000</v>
      </c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0">
        <v>48792000</v>
      </c>
      <c r="AF108" s="158"/>
      <c r="AG108" s="20">
        <f t="shared" si="31"/>
        <v>99666476</v>
      </c>
      <c r="AH108" s="187" t="str">
        <f t="shared" si="24"/>
        <v>OK</v>
      </c>
      <c r="AI108" s="44" t="str">
        <f t="shared" si="26"/>
        <v>OK</v>
      </c>
      <c r="AJ108" s="180"/>
      <c r="AK108" s="180"/>
      <c r="AL108" s="277"/>
      <c r="AM108" s="180"/>
      <c r="AN108" s="180"/>
      <c r="AO108" s="180"/>
      <c r="AP108" s="180"/>
      <c r="AQ108" s="180"/>
      <c r="AR108" s="180"/>
      <c r="AS108" s="278"/>
      <c r="AT108" s="278"/>
      <c r="AU108" s="278"/>
    </row>
    <row r="109" spans="1:205" s="43" customFormat="1" ht="62.25" customHeight="1" x14ac:dyDescent="0.25">
      <c r="A109" s="180" t="s">
        <v>52</v>
      </c>
      <c r="B109" s="430" t="s">
        <v>445</v>
      </c>
      <c r="C109" s="34" t="s">
        <v>431</v>
      </c>
      <c r="D109" s="88">
        <v>2011</v>
      </c>
      <c r="E109" s="89">
        <v>2037</v>
      </c>
      <c r="F109" s="78">
        <v>27067027</v>
      </c>
      <c r="G109" s="71">
        <v>2069350</v>
      </c>
      <c r="H109" s="71">
        <v>2575059</v>
      </c>
      <c r="I109" s="71">
        <v>2148000</v>
      </c>
      <c r="J109" s="71">
        <v>1728509</v>
      </c>
      <c r="K109" s="71">
        <v>27000</v>
      </c>
      <c r="L109" s="71">
        <v>27000</v>
      </c>
      <c r="M109" s="71">
        <v>27000</v>
      </c>
      <c r="N109" s="71">
        <v>27000</v>
      </c>
      <c r="O109" s="71">
        <v>27000</v>
      </c>
      <c r="P109" s="71">
        <v>27000</v>
      </c>
      <c r="Q109" s="71">
        <v>27000</v>
      </c>
      <c r="R109" s="71">
        <v>27000</v>
      </c>
      <c r="S109" s="71">
        <v>27000</v>
      </c>
      <c r="T109" s="71">
        <v>27000</v>
      </c>
      <c r="U109" s="71">
        <v>27000</v>
      </c>
      <c r="V109" s="71">
        <v>27000</v>
      </c>
      <c r="W109" s="71">
        <v>27000</v>
      </c>
      <c r="X109" s="71"/>
      <c r="Y109" s="71"/>
      <c r="Z109" s="71"/>
      <c r="AA109" s="71"/>
      <c r="AB109" s="71"/>
      <c r="AC109" s="71"/>
      <c r="AD109" s="71"/>
      <c r="AE109" s="70">
        <v>6500095</v>
      </c>
      <c r="AF109" s="158"/>
      <c r="AG109" s="20">
        <f t="shared" si="31"/>
        <v>8871918</v>
      </c>
      <c r="AH109" s="187" t="str">
        <f t="shared" si="24"/>
        <v>OK</v>
      </c>
      <c r="AI109" s="44" t="str">
        <f t="shared" si="26"/>
        <v>OK</v>
      </c>
      <c r="AJ109" s="180"/>
      <c r="AK109" s="180"/>
      <c r="AL109" s="277"/>
      <c r="AM109" s="180"/>
      <c r="AN109" s="180"/>
      <c r="AO109" s="180"/>
      <c r="AP109" s="180"/>
      <c r="AQ109" s="180"/>
      <c r="AR109" s="180"/>
      <c r="AS109" s="278"/>
      <c r="AT109" s="278"/>
      <c r="AU109" s="278"/>
    </row>
    <row r="110" spans="1:205" s="43" customFormat="1" ht="55.5" customHeight="1" x14ac:dyDescent="0.25">
      <c r="A110" s="180" t="s">
        <v>53</v>
      </c>
      <c r="B110" s="430" t="s">
        <v>139</v>
      </c>
      <c r="C110" s="34" t="s">
        <v>431</v>
      </c>
      <c r="D110" s="88">
        <v>2011</v>
      </c>
      <c r="E110" s="89">
        <v>2041</v>
      </c>
      <c r="F110" s="78">
        <v>1021307862</v>
      </c>
      <c r="G110" s="71">
        <v>17536316</v>
      </c>
      <c r="H110" s="71">
        <v>87734220</v>
      </c>
      <c r="I110" s="71">
        <v>83446640</v>
      </c>
      <c r="J110" s="71">
        <v>41921560</v>
      </c>
      <c r="K110" s="71">
        <v>20627000</v>
      </c>
      <c r="L110" s="71">
        <v>9757000</v>
      </c>
      <c r="M110" s="71">
        <v>9923000</v>
      </c>
      <c r="N110" s="71">
        <v>10110000</v>
      </c>
      <c r="O110" s="71">
        <v>10245000</v>
      </c>
      <c r="P110" s="72">
        <v>10418000</v>
      </c>
      <c r="Q110" s="71">
        <v>10610000</v>
      </c>
      <c r="R110" s="71">
        <v>10774000</v>
      </c>
      <c r="S110" s="71">
        <v>10957000</v>
      </c>
      <c r="T110" s="71">
        <v>11161000</v>
      </c>
      <c r="U110" s="71">
        <v>11328000</v>
      </c>
      <c r="V110" s="71">
        <v>11528000</v>
      </c>
      <c r="W110" s="71">
        <v>11767000</v>
      </c>
      <c r="X110" s="71">
        <v>11973000</v>
      </c>
      <c r="Y110" s="71">
        <v>12175000</v>
      </c>
      <c r="Z110" s="71">
        <v>12356000</v>
      </c>
      <c r="AA110" s="71">
        <v>12528000</v>
      </c>
      <c r="AB110" s="71"/>
      <c r="AC110" s="71"/>
      <c r="AD110" s="71"/>
      <c r="AE110" s="70">
        <v>318344096</v>
      </c>
      <c r="AF110" s="158"/>
      <c r="AG110" s="20">
        <f t="shared" si="31"/>
        <v>428875736</v>
      </c>
      <c r="AH110" s="187" t="str">
        <f t="shared" si="24"/>
        <v>OK</v>
      </c>
      <c r="AI110" s="44" t="str">
        <f t="shared" si="26"/>
        <v>OK</v>
      </c>
      <c r="AJ110" s="180"/>
      <c r="AK110" s="180"/>
      <c r="AL110" s="277"/>
      <c r="AM110" s="180"/>
      <c r="AN110" s="180"/>
      <c r="AO110" s="180"/>
      <c r="AP110" s="180"/>
      <c r="AQ110" s="180"/>
      <c r="AR110" s="180"/>
      <c r="AS110" s="278"/>
      <c r="AT110" s="278"/>
      <c r="AU110" s="278"/>
    </row>
    <row r="111" spans="1:205" s="43" customFormat="1" ht="53.25" customHeight="1" x14ac:dyDescent="0.25">
      <c r="A111" s="180" t="s">
        <v>54</v>
      </c>
      <c r="B111" s="430" t="s">
        <v>140</v>
      </c>
      <c r="C111" s="34" t="s">
        <v>431</v>
      </c>
      <c r="D111" s="88">
        <v>2011</v>
      </c>
      <c r="E111" s="89">
        <v>2023</v>
      </c>
      <c r="F111" s="78">
        <v>4559592</v>
      </c>
      <c r="G111" s="71">
        <v>500000</v>
      </c>
      <c r="H111" s="71">
        <v>800000</v>
      </c>
      <c r="I111" s="71">
        <v>550000</v>
      </c>
      <c r="J111" s="71"/>
      <c r="K111" s="71"/>
      <c r="L111" s="71"/>
      <c r="M111" s="71"/>
      <c r="N111" s="71"/>
      <c r="O111" s="71"/>
      <c r="P111" s="72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0">
        <v>550000</v>
      </c>
      <c r="AF111" s="158"/>
      <c r="AG111" s="20">
        <f t="shared" si="31"/>
        <v>1850000</v>
      </c>
      <c r="AH111" s="187" t="str">
        <f t="shared" si="24"/>
        <v>OK</v>
      </c>
      <c r="AI111" s="44" t="str">
        <f t="shared" si="26"/>
        <v>OK</v>
      </c>
      <c r="AJ111" s="180"/>
      <c r="AK111" s="180"/>
      <c r="AL111" s="277"/>
      <c r="AM111" s="180"/>
      <c r="AN111" s="180"/>
      <c r="AO111" s="180"/>
      <c r="AP111" s="180"/>
      <c r="AQ111" s="180"/>
      <c r="AR111" s="180"/>
      <c r="AS111" s="278"/>
      <c r="AT111" s="278"/>
      <c r="AU111" s="278"/>
    </row>
    <row r="112" spans="1:205" s="43" customFormat="1" ht="53.25" customHeight="1" x14ac:dyDescent="0.25">
      <c r="A112" s="180" t="s">
        <v>55</v>
      </c>
      <c r="B112" s="430" t="s">
        <v>141</v>
      </c>
      <c r="C112" s="34" t="s">
        <v>431</v>
      </c>
      <c r="D112" s="88">
        <v>2011</v>
      </c>
      <c r="E112" s="90">
        <v>2044</v>
      </c>
      <c r="F112" s="78">
        <v>965018375</v>
      </c>
      <c r="G112" s="71">
        <v>42029000</v>
      </c>
      <c r="H112" s="71">
        <v>31988800</v>
      </c>
      <c r="I112" s="71">
        <v>2054000</v>
      </c>
      <c r="J112" s="71">
        <v>27687400</v>
      </c>
      <c r="K112" s="71">
        <v>33692800</v>
      </c>
      <c r="L112" s="71">
        <v>32390200</v>
      </c>
      <c r="M112" s="71">
        <v>31333700</v>
      </c>
      <c r="N112" s="71">
        <v>30336200</v>
      </c>
      <c r="O112" s="71">
        <v>29244300</v>
      </c>
      <c r="P112" s="71">
        <v>28436900</v>
      </c>
      <c r="Q112" s="71">
        <v>28616615</v>
      </c>
      <c r="R112" s="71">
        <v>27555700</v>
      </c>
      <c r="S112" s="71">
        <v>26388300</v>
      </c>
      <c r="T112" s="71">
        <v>25333300</v>
      </c>
      <c r="U112" s="71">
        <v>24238300</v>
      </c>
      <c r="V112" s="71">
        <v>23207000</v>
      </c>
      <c r="W112" s="71">
        <v>22080600</v>
      </c>
      <c r="X112" s="71">
        <v>20974700</v>
      </c>
      <c r="Y112" s="71">
        <v>19991900</v>
      </c>
      <c r="Z112" s="71">
        <v>18966000</v>
      </c>
      <c r="AA112" s="71">
        <v>17879100</v>
      </c>
      <c r="AB112" s="71">
        <v>16904400</v>
      </c>
      <c r="AC112" s="71">
        <v>15309700</v>
      </c>
      <c r="AD112" s="71">
        <v>4150600</v>
      </c>
      <c r="AE112" s="70">
        <v>468460647</v>
      </c>
      <c r="AF112" s="158"/>
      <c r="AG112" s="20">
        <f t="shared" si="31"/>
        <v>580789515</v>
      </c>
      <c r="AH112" s="187" t="str">
        <f t="shared" si="24"/>
        <v>OK</v>
      </c>
      <c r="AI112" s="44" t="str">
        <f t="shared" si="26"/>
        <v>OK</v>
      </c>
      <c r="AJ112" s="180"/>
      <c r="AK112" s="180"/>
      <c r="AL112" s="277"/>
      <c r="AM112" s="180"/>
      <c r="AN112" s="180"/>
      <c r="AO112" s="180"/>
      <c r="AP112" s="180"/>
      <c r="AQ112" s="180"/>
      <c r="AR112" s="180"/>
      <c r="AS112" s="278"/>
      <c r="AT112" s="278"/>
      <c r="AU112" s="278"/>
    </row>
    <row r="113" spans="1:47" s="43" customFormat="1" ht="55.5" customHeight="1" x14ac:dyDescent="0.25">
      <c r="A113" s="180" t="s">
        <v>56</v>
      </c>
      <c r="B113" s="429" t="s">
        <v>612</v>
      </c>
      <c r="C113" s="34" t="s">
        <v>444</v>
      </c>
      <c r="D113" s="88">
        <v>2011</v>
      </c>
      <c r="E113" s="89">
        <v>2035</v>
      </c>
      <c r="F113" s="78">
        <v>14347913060</v>
      </c>
      <c r="G113" s="71">
        <v>575535153</v>
      </c>
      <c r="H113" s="71">
        <v>790303913</v>
      </c>
      <c r="I113" s="71">
        <v>847345517</v>
      </c>
      <c r="J113" s="71">
        <v>874804910</v>
      </c>
      <c r="K113" s="71">
        <v>502277690</v>
      </c>
      <c r="L113" s="71">
        <v>483381870</v>
      </c>
      <c r="M113" s="71">
        <v>510751193</v>
      </c>
      <c r="N113" s="71">
        <v>547014528</v>
      </c>
      <c r="O113" s="71">
        <v>585852559</v>
      </c>
      <c r="P113" s="72">
        <v>627448091</v>
      </c>
      <c r="Q113" s="71">
        <v>671996905</v>
      </c>
      <c r="R113" s="71">
        <v>719708685</v>
      </c>
      <c r="S113" s="71">
        <v>770808002</v>
      </c>
      <c r="T113" s="71">
        <v>825535370</v>
      </c>
      <c r="U113" s="71">
        <v>221037095</v>
      </c>
      <c r="V113" s="71"/>
      <c r="W113" s="71"/>
      <c r="X113" s="71"/>
      <c r="Y113" s="71"/>
      <c r="Z113" s="71"/>
      <c r="AA113" s="71"/>
      <c r="AB113" s="71"/>
      <c r="AC113" s="71"/>
      <c r="AD113" s="71"/>
      <c r="AE113" s="73">
        <v>268969250</v>
      </c>
      <c r="AF113" s="157"/>
      <c r="AG113" s="20">
        <f t="shared" si="31"/>
        <v>9553801481</v>
      </c>
      <c r="AH113" s="187" t="str">
        <f t="shared" si="24"/>
        <v>OK</v>
      </c>
      <c r="AI113" s="44" t="str">
        <f t="shared" si="26"/>
        <v>OK</v>
      </c>
      <c r="AJ113" s="180"/>
      <c r="AK113" s="180"/>
      <c r="AL113" s="277"/>
      <c r="AM113" s="180"/>
      <c r="AN113" s="180"/>
      <c r="AO113" s="180"/>
      <c r="AP113" s="180"/>
      <c r="AQ113" s="180"/>
      <c r="AR113" s="180"/>
      <c r="AS113" s="278"/>
      <c r="AT113" s="278"/>
      <c r="AU113" s="278"/>
    </row>
    <row r="114" spans="1:47" s="43" customFormat="1" ht="66.75" customHeight="1" x14ac:dyDescent="0.25">
      <c r="A114" s="180" t="s">
        <v>57</v>
      </c>
      <c r="B114" s="430" t="s">
        <v>142</v>
      </c>
      <c r="C114" s="34" t="s">
        <v>431</v>
      </c>
      <c r="D114" s="88">
        <v>2011</v>
      </c>
      <c r="E114" s="89">
        <v>2025</v>
      </c>
      <c r="F114" s="78">
        <v>379444161</v>
      </c>
      <c r="G114" s="71">
        <v>26213900</v>
      </c>
      <c r="H114" s="71">
        <v>19981200</v>
      </c>
      <c r="I114" s="71">
        <v>17981200</v>
      </c>
      <c r="J114" s="71">
        <v>16962200</v>
      </c>
      <c r="K114" s="71">
        <v>13063200</v>
      </c>
      <c r="L114" s="71"/>
      <c r="M114" s="71"/>
      <c r="N114" s="71"/>
      <c r="O114" s="71"/>
      <c r="P114" s="72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0">
        <v>37504580</v>
      </c>
      <c r="AF114" s="158"/>
      <c r="AG114" s="20">
        <f t="shared" si="31"/>
        <v>94201700</v>
      </c>
      <c r="AH114" s="187" t="str">
        <f t="shared" si="24"/>
        <v>OK</v>
      </c>
      <c r="AI114" s="44" t="str">
        <f t="shared" si="26"/>
        <v>OK</v>
      </c>
      <c r="AJ114" s="180"/>
      <c r="AK114" s="180"/>
      <c r="AL114" s="277"/>
      <c r="AM114" s="180"/>
      <c r="AN114" s="180"/>
      <c r="AO114" s="180"/>
      <c r="AP114" s="180"/>
      <c r="AQ114" s="180"/>
      <c r="AR114" s="180"/>
      <c r="AS114" s="278"/>
      <c r="AT114" s="278"/>
      <c r="AU114" s="278"/>
    </row>
    <row r="115" spans="1:47" s="43" customFormat="1" ht="78.75" customHeight="1" x14ac:dyDescent="0.25">
      <c r="A115" s="180" t="s">
        <v>58</v>
      </c>
      <c r="B115" s="430" t="s">
        <v>143</v>
      </c>
      <c r="C115" s="34" t="s">
        <v>431</v>
      </c>
      <c r="D115" s="88">
        <v>2011</v>
      </c>
      <c r="E115" s="89">
        <v>2024</v>
      </c>
      <c r="F115" s="78">
        <v>230799436</v>
      </c>
      <c r="G115" s="71">
        <v>24661100</v>
      </c>
      <c r="H115" s="71">
        <v>25339755</v>
      </c>
      <c r="I115" s="71">
        <v>3743018</v>
      </c>
      <c r="J115" s="71">
        <v>1436600</v>
      </c>
      <c r="K115" s="71"/>
      <c r="L115" s="71"/>
      <c r="M115" s="71"/>
      <c r="N115" s="71"/>
      <c r="O115" s="71"/>
      <c r="P115" s="72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0">
        <v>7924575</v>
      </c>
      <c r="AF115" s="158"/>
      <c r="AG115" s="20">
        <f t="shared" si="31"/>
        <v>55180473</v>
      </c>
      <c r="AH115" s="187" t="str">
        <f t="shared" si="24"/>
        <v>OK</v>
      </c>
      <c r="AI115" s="44" t="str">
        <f t="shared" si="26"/>
        <v>OK</v>
      </c>
      <c r="AJ115" s="180"/>
      <c r="AK115" s="180"/>
      <c r="AL115" s="277"/>
      <c r="AM115" s="180"/>
      <c r="AN115" s="180"/>
      <c r="AO115" s="180"/>
      <c r="AP115" s="180"/>
      <c r="AQ115" s="180"/>
      <c r="AR115" s="180"/>
      <c r="AS115" s="278"/>
      <c r="AT115" s="278"/>
      <c r="AU115" s="278"/>
    </row>
    <row r="116" spans="1:47" s="45" customFormat="1" ht="86.25" customHeight="1" x14ac:dyDescent="0.25">
      <c r="A116" s="180" t="s">
        <v>59</v>
      </c>
      <c r="B116" s="429" t="s">
        <v>960</v>
      </c>
      <c r="C116" s="39" t="s">
        <v>126</v>
      </c>
      <c r="D116" s="94">
        <v>2012</v>
      </c>
      <c r="E116" s="90">
        <v>2021</v>
      </c>
      <c r="F116" s="78">
        <v>835000</v>
      </c>
      <c r="G116" s="82">
        <v>114500</v>
      </c>
      <c r="H116" s="82"/>
      <c r="I116" s="82"/>
      <c r="J116" s="82"/>
      <c r="K116" s="82"/>
      <c r="L116" s="82"/>
      <c r="M116" s="82"/>
      <c r="N116" s="82"/>
      <c r="O116" s="82"/>
      <c r="P116" s="83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73">
        <v>114500</v>
      </c>
      <c r="AF116" s="157"/>
      <c r="AG116" s="20">
        <f t="shared" si="31"/>
        <v>114500</v>
      </c>
      <c r="AH116" s="187" t="str">
        <f t="shared" si="24"/>
        <v>OK</v>
      </c>
      <c r="AI116" s="44" t="str">
        <f t="shared" si="26"/>
        <v>OK</v>
      </c>
      <c r="AJ116" s="180"/>
      <c r="AK116" s="180"/>
      <c r="AL116" s="277"/>
      <c r="AM116" s="180"/>
      <c r="AN116" s="180"/>
      <c r="AO116" s="180"/>
      <c r="AP116" s="180"/>
      <c r="AQ116" s="180"/>
      <c r="AR116" s="180"/>
      <c r="AS116" s="278"/>
      <c r="AT116" s="278"/>
      <c r="AU116" s="278"/>
    </row>
    <row r="117" spans="1:47" s="43" customFormat="1" ht="57" customHeight="1" x14ac:dyDescent="0.25">
      <c r="A117" s="180" t="s">
        <v>60</v>
      </c>
      <c r="B117" s="429" t="s">
        <v>144</v>
      </c>
      <c r="C117" s="34" t="s">
        <v>118</v>
      </c>
      <c r="D117" s="88">
        <v>2013</v>
      </c>
      <c r="E117" s="89">
        <v>2032</v>
      </c>
      <c r="F117" s="78">
        <v>1511177984</v>
      </c>
      <c r="G117" s="71">
        <v>59790758</v>
      </c>
      <c r="H117" s="71">
        <v>92880000</v>
      </c>
      <c r="I117" s="71">
        <v>92880000</v>
      </c>
      <c r="J117" s="71">
        <v>92880000</v>
      </c>
      <c r="K117" s="71">
        <v>92880000</v>
      </c>
      <c r="L117" s="71">
        <v>92880000</v>
      </c>
      <c r="M117" s="71">
        <v>92880000</v>
      </c>
      <c r="N117" s="71">
        <v>92880000</v>
      </c>
      <c r="O117" s="71">
        <v>92880000</v>
      </c>
      <c r="P117" s="71">
        <v>92880000</v>
      </c>
      <c r="Q117" s="71">
        <v>92880000</v>
      </c>
      <c r="R117" s="71">
        <v>92880000</v>
      </c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0">
        <v>59790758</v>
      </c>
      <c r="AF117" s="158"/>
      <c r="AG117" s="20">
        <f t="shared" si="31"/>
        <v>1081470758</v>
      </c>
      <c r="AH117" s="187" t="str">
        <f t="shared" si="24"/>
        <v>OK</v>
      </c>
      <c r="AI117" s="44" t="str">
        <f t="shared" si="26"/>
        <v>OK</v>
      </c>
      <c r="AJ117" s="180"/>
      <c r="AK117" s="180"/>
      <c r="AL117" s="277"/>
      <c r="AM117" s="180"/>
      <c r="AN117" s="180"/>
      <c r="AO117" s="180"/>
      <c r="AP117" s="180"/>
      <c r="AQ117" s="180"/>
      <c r="AR117" s="180"/>
      <c r="AS117" s="278"/>
      <c r="AT117" s="278"/>
      <c r="AU117" s="278"/>
    </row>
    <row r="118" spans="1:47" s="43" customFormat="1" ht="79.5" customHeight="1" x14ac:dyDescent="0.25">
      <c r="A118" s="180" t="s">
        <v>61</v>
      </c>
      <c r="B118" s="429" t="s">
        <v>145</v>
      </c>
      <c r="C118" s="34" t="s">
        <v>118</v>
      </c>
      <c r="D118" s="88">
        <v>2013</v>
      </c>
      <c r="E118" s="89">
        <v>2032</v>
      </c>
      <c r="F118" s="78">
        <f>3642710118+15000000</f>
        <v>3657710118</v>
      </c>
      <c r="G118" s="71">
        <f>210000000+15000000</f>
        <v>225000000</v>
      </c>
      <c r="H118" s="71">
        <v>210000000</v>
      </c>
      <c r="I118" s="71">
        <v>210000000</v>
      </c>
      <c r="J118" s="71">
        <v>210000000</v>
      </c>
      <c r="K118" s="71">
        <v>210000000</v>
      </c>
      <c r="L118" s="71">
        <v>210000000</v>
      </c>
      <c r="M118" s="71">
        <v>210000000</v>
      </c>
      <c r="N118" s="71">
        <v>210000000</v>
      </c>
      <c r="O118" s="71">
        <v>210000000</v>
      </c>
      <c r="P118" s="71">
        <v>210000000</v>
      </c>
      <c r="Q118" s="71">
        <v>210000000</v>
      </c>
      <c r="R118" s="71">
        <v>210000000</v>
      </c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0">
        <f>210000000+15000000</f>
        <v>225000000</v>
      </c>
      <c r="AF118" s="158"/>
      <c r="AG118" s="20">
        <f t="shared" si="31"/>
        <v>2535000000</v>
      </c>
      <c r="AH118" s="187" t="str">
        <f t="shared" si="24"/>
        <v>OK</v>
      </c>
      <c r="AI118" s="44" t="str">
        <f t="shared" si="26"/>
        <v>OK</v>
      </c>
      <c r="AJ118" s="180"/>
      <c r="AK118" s="180"/>
      <c r="AL118" s="277"/>
      <c r="AM118" s="180"/>
      <c r="AN118" s="180"/>
      <c r="AO118" s="180"/>
      <c r="AP118" s="180"/>
      <c r="AQ118" s="180"/>
      <c r="AR118" s="180"/>
      <c r="AS118" s="278"/>
      <c r="AT118" s="278"/>
      <c r="AU118" s="278"/>
    </row>
    <row r="119" spans="1:47" s="43" customFormat="1" ht="84.75" customHeight="1" x14ac:dyDescent="0.25">
      <c r="A119" s="180" t="s">
        <v>62</v>
      </c>
      <c r="B119" s="429" t="s">
        <v>146</v>
      </c>
      <c r="C119" s="34" t="s">
        <v>578</v>
      </c>
      <c r="D119" s="88">
        <v>2011</v>
      </c>
      <c r="E119" s="89">
        <v>2022</v>
      </c>
      <c r="F119" s="78">
        <v>4577864</v>
      </c>
      <c r="G119" s="71">
        <v>300000</v>
      </c>
      <c r="H119" s="71">
        <v>200000</v>
      </c>
      <c r="I119" s="71"/>
      <c r="J119" s="71"/>
      <c r="K119" s="71"/>
      <c r="L119" s="71"/>
      <c r="M119" s="71"/>
      <c r="N119" s="71"/>
      <c r="O119" s="71"/>
      <c r="P119" s="72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0">
        <v>408174</v>
      </c>
      <c r="AF119" s="158"/>
      <c r="AG119" s="20">
        <f t="shared" si="31"/>
        <v>500000</v>
      </c>
      <c r="AH119" s="187" t="str">
        <f t="shared" si="24"/>
        <v>OK</v>
      </c>
      <c r="AI119" s="44" t="str">
        <f t="shared" si="26"/>
        <v>OK</v>
      </c>
      <c r="AJ119" s="180"/>
      <c r="AK119" s="180"/>
      <c r="AL119" s="277"/>
      <c r="AM119" s="180"/>
      <c r="AN119" s="180"/>
      <c r="AO119" s="180"/>
      <c r="AP119" s="180"/>
      <c r="AQ119" s="180"/>
      <c r="AR119" s="180"/>
      <c r="AS119" s="278"/>
      <c r="AT119" s="278"/>
      <c r="AU119" s="278"/>
    </row>
    <row r="120" spans="1:47" s="43" customFormat="1" ht="68.25" customHeight="1" x14ac:dyDescent="0.25">
      <c r="A120" s="180" t="s">
        <v>63</v>
      </c>
      <c r="B120" s="428" t="s">
        <v>147</v>
      </c>
      <c r="C120" s="34" t="s">
        <v>388</v>
      </c>
      <c r="D120" s="88">
        <v>2011</v>
      </c>
      <c r="E120" s="89">
        <v>2024</v>
      </c>
      <c r="F120" s="78">
        <v>4027786</v>
      </c>
      <c r="G120" s="71">
        <v>450000</v>
      </c>
      <c r="H120" s="71">
        <v>900000</v>
      </c>
      <c r="I120" s="71">
        <v>900000</v>
      </c>
      <c r="J120" s="71">
        <v>900000</v>
      </c>
      <c r="K120" s="71"/>
      <c r="L120" s="71"/>
      <c r="M120" s="71"/>
      <c r="N120" s="71"/>
      <c r="O120" s="71"/>
      <c r="P120" s="72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0">
        <v>2992000</v>
      </c>
      <c r="AF120" s="158"/>
      <c r="AG120" s="20">
        <f t="shared" si="31"/>
        <v>3150000</v>
      </c>
      <c r="AH120" s="187" t="str">
        <f t="shared" si="24"/>
        <v>OK</v>
      </c>
      <c r="AI120" s="44" t="str">
        <f t="shared" si="26"/>
        <v>OK</v>
      </c>
      <c r="AJ120" s="180"/>
      <c r="AK120" s="180"/>
      <c r="AL120" s="277"/>
      <c r="AM120" s="180"/>
      <c r="AN120" s="180"/>
      <c r="AO120" s="180"/>
      <c r="AP120" s="180"/>
      <c r="AQ120" s="180"/>
      <c r="AR120" s="180"/>
      <c r="AS120" s="278"/>
      <c r="AT120" s="278"/>
      <c r="AU120" s="278"/>
    </row>
    <row r="121" spans="1:47" s="43" customFormat="1" ht="65.25" customHeight="1" x14ac:dyDescent="0.25">
      <c r="A121" s="180" t="s">
        <v>64</v>
      </c>
      <c r="B121" s="428" t="s">
        <v>148</v>
      </c>
      <c r="C121" s="34" t="s">
        <v>390</v>
      </c>
      <c r="D121" s="88">
        <v>2015</v>
      </c>
      <c r="E121" s="89">
        <v>2023</v>
      </c>
      <c r="F121" s="78">
        <v>194000</v>
      </c>
      <c r="G121" s="71">
        <v>33000</v>
      </c>
      <c r="H121" s="71">
        <v>13000</v>
      </c>
      <c r="I121" s="71">
        <v>13000</v>
      </c>
      <c r="J121" s="71"/>
      <c r="K121" s="71"/>
      <c r="L121" s="71"/>
      <c r="M121" s="71"/>
      <c r="N121" s="71"/>
      <c r="O121" s="71"/>
      <c r="P121" s="72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0"/>
      <c r="AF121" s="158"/>
      <c r="AG121" s="20">
        <f t="shared" si="31"/>
        <v>59000</v>
      </c>
      <c r="AH121" s="187" t="str">
        <f t="shared" si="24"/>
        <v>OK</v>
      </c>
      <c r="AI121" s="44" t="str">
        <f t="shared" si="26"/>
        <v>OK</v>
      </c>
      <c r="AJ121" s="180"/>
      <c r="AK121" s="180"/>
      <c r="AL121" s="277"/>
      <c r="AM121" s="180"/>
      <c r="AN121" s="180"/>
      <c r="AO121" s="180"/>
      <c r="AP121" s="180"/>
      <c r="AQ121" s="180"/>
      <c r="AR121" s="180"/>
      <c r="AS121" s="278"/>
      <c r="AT121" s="278"/>
      <c r="AU121" s="278"/>
    </row>
    <row r="122" spans="1:47" s="43" customFormat="1" ht="67.5" customHeight="1" x14ac:dyDescent="0.25">
      <c r="A122" s="180" t="s">
        <v>65</v>
      </c>
      <c r="B122" s="428" t="s">
        <v>481</v>
      </c>
      <c r="C122" s="39" t="s">
        <v>125</v>
      </c>
      <c r="D122" s="88">
        <v>2015</v>
      </c>
      <c r="E122" s="89">
        <v>2026</v>
      </c>
      <c r="F122" s="78">
        <v>3985000</v>
      </c>
      <c r="G122" s="71">
        <v>235000</v>
      </c>
      <c r="H122" s="71">
        <v>400000</v>
      </c>
      <c r="I122" s="71">
        <v>400000</v>
      </c>
      <c r="J122" s="71">
        <v>400000</v>
      </c>
      <c r="K122" s="71">
        <v>400000</v>
      </c>
      <c r="L122" s="71">
        <v>500000</v>
      </c>
      <c r="M122" s="71"/>
      <c r="N122" s="71"/>
      <c r="O122" s="71"/>
      <c r="P122" s="72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0">
        <v>535000</v>
      </c>
      <c r="AF122" s="158"/>
      <c r="AG122" s="20">
        <f t="shared" si="31"/>
        <v>2335000</v>
      </c>
      <c r="AH122" s="187" t="str">
        <f t="shared" si="24"/>
        <v>OK</v>
      </c>
      <c r="AI122" s="44" t="str">
        <f t="shared" si="26"/>
        <v>OK</v>
      </c>
      <c r="AJ122" s="180"/>
      <c r="AK122" s="180"/>
      <c r="AL122" s="277"/>
      <c r="AM122" s="180"/>
      <c r="AN122" s="180"/>
      <c r="AO122" s="180"/>
      <c r="AP122" s="180"/>
      <c r="AQ122" s="180"/>
      <c r="AR122" s="180"/>
      <c r="AS122" s="278"/>
      <c r="AT122" s="278"/>
      <c r="AU122" s="278"/>
    </row>
    <row r="123" spans="1:47" s="43" customFormat="1" ht="78.75" customHeight="1" x14ac:dyDescent="0.25">
      <c r="A123" s="180" t="s">
        <v>66</v>
      </c>
      <c r="B123" s="429" t="s">
        <v>961</v>
      </c>
      <c r="C123" s="39" t="s">
        <v>125</v>
      </c>
      <c r="D123" s="88">
        <v>2012</v>
      </c>
      <c r="E123" s="89">
        <v>2025</v>
      </c>
      <c r="F123" s="78">
        <v>32000000</v>
      </c>
      <c r="G123" s="71">
        <v>669864</v>
      </c>
      <c r="H123" s="71">
        <v>3300000</v>
      </c>
      <c r="I123" s="71">
        <v>3700000</v>
      </c>
      <c r="J123" s="71">
        <v>4000000</v>
      </c>
      <c r="K123" s="71">
        <v>4077207</v>
      </c>
      <c r="L123" s="71"/>
      <c r="M123" s="71"/>
      <c r="N123" s="71"/>
      <c r="O123" s="71"/>
      <c r="P123" s="72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0">
        <v>4000000</v>
      </c>
      <c r="AF123" s="158"/>
      <c r="AG123" s="20">
        <f t="shared" si="31"/>
        <v>15747071</v>
      </c>
      <c r="AH123" s="187" t="str">
        <f t="shared" si="24"/>
        <v>OK</v>
      </c>
      <c r="AI123" s="44" t="str">
        <f t="shared" si="26"/>
        <v>OK</v>
      </c>
      <c r="AJ123" s="180"/>
      <c r="AK123" s="180"/>
      <c r="AL123" s="277"/>
      <c r="AM123" s="180"/>
      <c r="AN123" s="180"/>
      <c r="AO123" s="180"/>
      <c r="AP123" s="180"/>
      <c r="AQ123" s="180"/>
      <c r="AR123" s="180"/>
      <c r="AS123" s="278"/>
      <c r="AT123" s="278"/>
      <c r="AU123" s="278"/>
    </row>
    <row r="124" spans="1:47" s="43" customFormat="1" ht="84.75" customHeight="1" x14ac:dyDescent="0.25">
      <c r="A124" s="180" t="s">
        <v>67</v>
      </c>
      <c r="B124" s="429" t="s">
        <v>442</v>
      </c>
      <c r="C124" s="34" t="s">
        <v>384</v>
      </c>
      <c r="D124" s="88">
        <v>2011</v>
      </c>
      <c r="E124" s="89">
        <v>2024</v>
      </c>
      <c r="F124" s="78">
        <v>69444624</v>
      </c>
      <c r="G124" s="71">
        <v>2000000</v>
      </c>
      <c r="H124" s="71">
        <v>2000000</v>
      </c>
      <c r="I124" s="71">
        <v>2000000</v>
      </c>
      <c r="J124" s="71">
        <v>2000000</v>
      </c>
      <c r="K124" s="71"/>
      <c r="L124" s="71"/>
      <c r="M124" s="71"/>
      <c r="N124" s="71"/>
      <c r="O124" s="71"/>
      <c r="P124" s="72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0">
        <v>8000000</v>
      </c>
      <c r="AF124" s="158"/>
      <c r="AG124" s="20">
        <f t="shared" si="31"/>
        <v>8000000</v>
      </c>
      <c r="AH124" s="187" t="str">
        <f t="shared" si="24"/>
        <v>OK</v>
      </c>
      <c r="AI124" s="44" t="str">
        <f t="shared" si="26"/>
        <v>OK</v>
      </c>
      <c r="AJ124" s="180"/>
      <c r="AK124" s="180"/>
      <c r="AL124" s="277"/>
      <c r="AM124" s="180"/>
      <c r="AN124" s="180"/>
      <c r="AO124" s="180"/>
      <c r="AP124" s="180"/>
      <c r="AQ124" s="180"/>
      <c r="AR124" s="180"/>
      <c r="AS124" s="278"/>
      <c r="AT124" s="278"/>
      <c r="AU124" s="278"/>
    </row>
    <row r="125" spans="1:47" s="43" customFormat="1" ht="69" customHeight="1" x14ac:dyDescent="0.25">
      <c r="A125" s="180" t="s">
        <v>455</v>
      </c>
      <c r="B125" s="428" t="s">
        <v>521</v>
      </c>
      <c r="C125" s="34" t="s">
        <v>517</v>
      </c>
      <c r="D125" s="88">
        <v>2012</v>
      </c>
      <c r="E125" s="89">
        <v>2024</v>
      </c>
      <c r="F125" s="78">
        <v>6170747483</v>
      </c>
      <c r="G125" s="71">
        <v>935000000</v>
      </c>
      <c r="H125" s="71">
        <v>935000000</v>
      </c>
      <c r="I125" s="71">
        <v>935000000</v>
      </c>
      <c r="J125" s="71">
        <v>935000000</v>
      </c>
      <c r="K125" s="71"/>
      <c r="L125" s="71"/>
      <c r="M125" s="71"/>
      <c r="N125" s="71"/>
      <c r="O125" s="71"/>
      <c r="P125" s="72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0">
        <v>3326946236</v>
      </c>
      <c r="AF125" s="158"/>
      <c r="AG125" s="20">
        <f t="shared" si="31"/>
        <v>3740000000</v>
      </c>
      <c r="AH125" s="187" t="str">
        <f t="shared" si="24"/>
        <v>OK</v>
      </c>
      <c r="AI125" s="44" t="str">
        <f t="shared" si="26"/>
        <v>OK</v>
      </c>
      <c r="AJ125" s="180"/>
      <c r="AK125" s="180"/>
      <c r="AL125" s="277"/>
      <c r="AM125" s="180"/>
      <c r="AN125" s="180"/>
      <c r="AO125" s="180"/>
      <c r="AP125" s="180"/>
      <c r="AQ125" s="180"/>
      <c r="AR125" s="180"/>
      <c r="AS125" s="278"/>
      <c r="AT125" s="278"/>
      <c r="AU125" s="278"/>
    </row>
    <row r="126" spans="1:47" s="43" customFormat="1" ht="55.5" customHeight="1" x14ac:dyDescent="0.25">
      <c r="A126" s="180" t="s">
        <v>68</v>
      </c>
      <c r="B126" s="428" t="s">
        <v>149</v>
      </c>
      <c r="C126" s="34" t="s">
        <v>389</v>
      </c>
      <c r="D126" s="88">
        <v>2010</v>
      </c>
      <c r="E126" s="89">
        <v>2024</v>
      </c>
      <c r="F126" s="78">
        <v>165851674</v>
      </c>
      <c r="G126" s="71">
        <v>16764860</v>
      </c>
      <c r="H126" s="71">
        <v>18115200</v>
      </c>
      <c r="I126" s="71">
        <v>18836740</v>
      </c>
      <c r="J126" s="71">
        <v>19365100</v>
      </c>
      <c r="K126" s="71"/>
      <c r="L126" s="71"/>
      <c r="M126" s="71"/>
      <c r="N126" s="71"/>
      <c r="O126" s="71"/>
      <c r="P126" s="72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0">
        <v>12022240</v>
      </c>
      <c r="AF126" s="158"/>
      <c r="AG126" s="20">
        <f t="shared" si="31"/>
        <v>73081900</v>
      </c>
      <c r="AH126" s="187" t="str">
        <f t="shared" si="24"/>
        <v>OK</v>
      </c>
      <c r="AI126" s="44" t="str">
        <f t="shared" si="26"/>
        <v>OK</v>
      </c>
      <c r="AJ126" s="180"/>
      <c r="AK126" s="180"/>
      <c r="AL126" s="277"/>
      <c r="AM126" s="180"/>
      <c r="AN126" s="180"/>
      <c r="AO126" s="180"/>
      <c r="AP126" s="180"/>
      <c r="AQ126" s="180"/>
      <c r="AR126" s="180"/>
      <c r="AS126" s="278"/>
      <c r="AT126" s="278"/>
      <c r="AU126" s="278"/>
    </row>
    <row r="127" spans="1:47" s="43" customFormat="1" ht="66.75" customHeight="1" x14ac:dyDescent="0.25">
      <c r="A127" s="180" t="s">
        <v>69</v>
      </c>
      <c r="B127" s="429" t="s">
        <v>150</v>
      </c>
      <c r="C127" s="34" t="s">
        <v>515</v>
      </c>
      <c r="D127" s="88">
        <v>2012</v>
      </c>
      <c r="E127" s="89">
        <v>2024</v>
      </c>
      <c r="F127" s="78">
        <v>17454000</v>
      </c>
      <c r="G127" s="71">
        <v>2272000</v>
      </c>
      <c r="H127" s="71">
        <v>2272000</v>
      </c>
      <c r="I127" s="71">
        <v>2272000</v>
      </c>
      <c r="J127" s="71">
        <v>2272000</v>
      </c>
      <c r="K127" s="71"/>
      <c r="L127" s="71"/>
      <c r="M127" s="71"/>
      <c r="N127" s="71"/>
      <c r="O127" s="71"/>
      <c r="P127" s="72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3">
        <v>7345440</v>
      </c>
      <c r="AF127" s="157"/>
      <c r="AG127" s="20">
        <f t="shared" si="31"/>
        <v>9088000</v>
      </c>
      <c r="AH127" s="187" t="str">
        <f t="shared" si="24"/>
        <v>OK</v>
      </c>
      <c r="AI127" s="44" t="str">
        <f t="shared" si="26"/>
        <v>OK</v>
      </c>
      <c r="AJ127" s="180"/>
      <c r="AK127" s="180"/>
      <c r="AL127" s="277"/>
      <c r="AM127" s="180"/>
      <c r="AN127" s="180"/>
      <c r="AO127" s="180"/>
      <c r="AP127" s="180"/>
      <c r="AQ127" s="180"/>
      <c r="AR127" s="180"/>
      <c r="AS127" s="278"/>
      <c r="AT127" s="278"/>
      <c r="AU127" s="278"/>
    </row>
    <row r="128" spans="1:47" s="43" customFormat="1" ht="57.75" customHeight="1" x14ac:dyDescent="0.25">
      <c r="A128" s="180" t="s">
        <v>70</v>
      </c>
      <c r="B128" s="429" t="s">
        <v>151</v>
      </c>
      <c r="C128" s="34" t="s">
        <v>389</v>
      </c>
      <c r="D128" s="88">
        <v>2015</v>
      </c>
      <c r="E128" s="89">
        <v>2024</v>
      </c>
      <c r="F128" s="78">
        <v>709016145</v>
      </c>
      <c r="G128" s="71">
        <v>74316526</v>
      </c>
      <c r="H128" s="71">
        <v>76485600</v>
      </c>
      <c r="I128" s="71">
        <v>74643525</v>
      </c>
      <c r="J128" s="71">
        <v>74563200</v>
      </c>
      <c r="K128" s="71"/>
      <c r="L128" s="71"/>
      <c r="M128" s="71"/>
      <c r="N128" s="71"/>
      <c r="O128" s="71"/>
      <c r="P128" s="72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3">
        <v>68986100</v>
      </c>
      <c r="AF128" s="157"/>
      <c r="AG128" s="20">
        <f t="shared" si="31"/>
        <v>300008851</v>
      </c>
      <c r="AH128" s="187" t="str">
        <f t="shared" si="24"/>
        <v>OK</v>
      </c>
      <c r="AI128" s="44" t="str">
        <f t="shared" si="26"/>
        <v>OK</v>
      </c>
      <c r="AJ128" s="180"/>
      <c r="AK128" s="180"/>
      <c r="AL128" s="277"/>
      <c r="AM128" s="180"/>
      <c r="AN128" s="180"/>
      <c r="AO128" s="180"/>
      <c r="AP128" s="180"/>
      <c r="AQ128" s="180"/>
      <c r="AR128" s="180"/>
      <c r="AS128" s="278"/>
      <c r="AT128" s="278"/>
      <c r="AU128" s="278"/>
    </row>
    <row r="129" spans="1:47" s="43" customFormat="1" ht="66.75" customHeight="1" x14ac:dyDescent="0.25">
      <c r="A129" s="180" t="s">
        <v>71</v>
      </c>
      <c r="B129" s="429" t="s">
        <v>152</v>
      </c>
      <c r="C129" s="34" t="s">
        <v>517</v>
      </c>
      <c r="D129" s="88">
        <v>2015</v>
      </c>
      <c r="E129" s="89">
        <v>2024</v>
      </c>
      <c r="F129" s="78">
        <v>320800</v>
      </c>
      <c r="G129" s="71">
        <v>27700</v>
      </c>
      <c r="H129" s="71">
        <v>27700</v>
      </c>
      <c r="I129" s="71">
        <v>27700</v>
      </c>
      <c r="J129" s="71">
        <v>27700</v>
      </c>
      <c r="K129" s="71"/>
      <c r="L129" s="71"/>
      <c r="M129" s="71"/>
      <c r="N129" s="71"/>
      <c r="O129" s="71"/>
      <c r="P129" s="72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0">
        <v>108728</v>
      </c>
      <c r="AF129" s="158"/>
      <c r="AG129" s="20">
        <f t="shared" si="31"/>
        <v>110800</v>
      </c>
      <c r="AH129" s="187" t="str">
        <f t="shared" si="24"/>
        <v>OK</v>
      </c>
      <c r="AI129" s="44" t="str">
        <f t="shared" si="26"/>
        <v>OK</v>
      </c>
      <c r="AJ129" s="180"/>
      <c r="AK129" s="180"/>
      <c r="AL129" s="277"/>
      <c r="AM129" s="180"/>
      <c r="AN129" s="180"/>
      <c r="AO129" s="180"/>
      <c r="AP129" s="180"/>
      <c r="AQ129" s="180"/>
      <c r="AR129" s="180"/>
      <c r="AS129" s="278"/>
      <c r="AT129" s="278"/>
      <c r="AU129" s="278"/>
    </row>
    <row r="130" spans="1:47" s="43" customFormat="1" ht="61.5" customHeight="1" x14ac:dyDescent="0.25">
      <c r="A130" s="180" t="s">
        <v>72</v>
      </c>
      <c r="B130" s="428" t="s">
        <v>603</v>
      </c>
      <c r="C130" s="34" t="s">
        <v>515</v>
      </c>
      <c r="D130" s="88">
        <v>2013</v>
      </c>
      <c r="E130" s="89">
        <v>2024</v>
      </c>
      <c r="F130" s="78">
        <v>4053809</v>
      </c>
      <c r="G130" s="71">
        <v>600000</v>
      </c>
      <c r="H130" s="71">
        <v>600000</v>
      </c>
      <c r="I130" s="71">
        <v>600000</v>
      </c>
      <c r="J130" s="71">
        <v>600000</v>
      </c>
      <c r="K130" s="71"/>
      <c r="L130" s="71"/>
      <c r="M130" s="71"/>
      <c r="N130" s="71"/>
      <c r="O130" s="71"/>
      <c r="P130" s="72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0">
        <v>2400000</v>
      </c>
      <c r="AF130" s="158"/>
      <c r="AG130" s="20">
        <f t="shared" si="31"/>
        <v>2400000</v>
      </c>
      <c r="AH130" s="187" t="str">
        <f t="shared" si="24"/>
        <v>OK</v>
      </c>
      <c r="AI130" s="44" t="str">
        <f t="shared" si="26"/>
        <v>OK</v>
      </c>
      <c r="AJ130" s="180"/>
      <c r="AK130" s="180"/>
      <c r="AL130" s="277"/>
      <c r="AM130" s="180"/>
      <c r="AN130" s="180"/>
      <c r="AO130" s="180"/>
      <c r="AP130" s="180"/>
      <c r="AQ130" s="180"/>
      <c r="AR130" s="180"/>
      <c r="AS130" s="278"/>
      <c r="AT130" s="278"/>
      <c r="AU130" s="278"/>
    </row>
    <row r="131" spans="1:47" s="43" customFormat="1" ht="83.25" customHeight="1" x14ac:dyDescent="0.25">
      <c r="A131" s="180" t="s">
        <v>73</v>
      </c>
      <c r="B131" s="428" t="s">
        <v>153</v>
      </c>
      <c r="C131" s="34" t="s">
        <v>122</v>
      </c>
      <c r="D131" s="88">
        <v>2009</v>
      </c>
      <c r="E131" s="89">
        <v>2024</v>
      </c>
      <c r="F131" s="78">
        <v>270167176</v>
      </c>
      <c r="G131" s="71">
        <v>16362443</v>
      </c>
      <c r="H131" s="71">
        <v>32000000</v>
      </c>
      <c r="I131" s="71">
        <v>33000000</v>
      </c>
      <c r="J131" s="71">
        <v>34000000</v>
      </c>
      <c r="K131" s="71"/>
      <c r="L131" s="71"/>
      <c r="M131" s="71"/>
      <c r="N131" s="71"/>
      <c r="O131" s="71"/>
      <c r="P131" s="72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0">
        <v>35000000</v>
      </c>
      <c r="AF131" s="158"/>
      <c r="AG131" s="20">
        <f t="shared" si="31"/>
        <v>115362443</v>
      </c>
      <c r="AH131" s="187" t="str">
        <f t="shared" si="24"/>
        <v>OK</v>
      </c>
      <c r="AI131" s="44" t="str">
        <f t="shared" si="26"/>
        <v>OK</v>
      </c>
      <c r="AJ131" s="180"/>
      <c r="AK131" s="180"/>
      <c r="AL131" s="277"/>
      <c r="AM131" s="180"/>
      <c r="AN131" s="180"/>
      <c r="AO131" s="180"/>
      <c r="AP131" s="180"/>
      <c r="AQ131" s="180"/>
      <c r="AR131" s="180"/>
      <c r="AS131" s="278"/>
      <c r="AT131" s="278"/>
      <c r="AU131" s="278"/>
    </row>
    <row r="132" spans="1:47" s="43" customFormat="1" ht="75" customHeight="1" x14ac:dyDescent="0.25">
      <c r="A132" s="180" t="s">
        <v>74</v>
      </c>
      <c r="B132" s="431" t="s">
        <v>450</v>
      </c>
      <c r="C132" s="39" t="s">
        <v>126</v>
      </c>
      <c r="D132" s="239">
        <v>2015</v>
      </c>
      <c r="E132" s="230">
        <v>2021</v>
      </c>
      <c r="F132" s="78">
        <v>710000</v>
      </c>
      <c r="G132" s="85">
        <v>120000</v>
      </c>
      <c r="H132" s="85"/>
      <c r="I132" s="85"/>
      <c r="J132" s="85"/>
      <c r="K132" s="85"/>
      <c r="L132" s="85"/>
      <c r="M132" s="85"/>
      <c r="N132" s="85"/>
      <c r="O132" s="85"/>
      <c r="P132" s="86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4">
        <v>120000</v>
      </c>
      <c r="AF132" s="158"/>
      <c r="AG132" s="20">
        <f t="shared" si="31"/>
        <v>120000</v>
      </c>
      <c r="AH132" s="187" t="str">
        <f t="shared" si="24"/>
        <v>OK</v>
      </c>
      <c r="AI132" s="44" t="str">
        <f t="shared" si="26"/>
        <v>OK</v>
      </c>
      <c r="AJ132" s="180"/>
      <c r="AK132" s="180"/>
      <c r="AL132" s="277"/>
      <c r="AM132" s="180"/>
      <c r="AN132" s="180"/>
      <c r="AO132" s="180"/>
      <c r="AP132" s="180"/>
      <c r="AQ132" s="180"/>
      <c r="AR132" s="180"/>
      <c r="AS132" s="278"/>
      <c r="AT132" s="278"/>
      <c r="AU132" s="278"/>
    </row>
    <row r="133" spans="1:47" s="43" customFormat="1" ht="83.25" customHeight="1" x14ac:dyDescent="0.25">
      <c r="A133" s="180" t="s">
        <v>75</v>
      </c>
      <c r="B133" s="428" t="s">
        <v>154</v>
      </c>
      <c r="C133" s="34" t="s">
        <v>515</v>
      </c>
      <c r="D133" s="239">
        <v>2013</v>
      </c>
      <c r="E133" s="230">
        <v>2024</v>
      </c>
      <c r="F133" s="78">
        <v>829000</v>
      </c>
      <c r="G133" s="85">
        <v>100000</v>
      </c>
      <c r="H133" s="85">
        <v>150000</v>
      </c>
      <c r="I133" s="85">
        <v>150000</v>
      </c>
      <c r="J133" s="85">
        <v>150000</v>
      </c>
      <c r="K133" s="85"/>
      <c r="L133" s="85"/>
      <c r="M133" s="85"/>
      <c r="N133" s="85"/>
      <c r="O133" s="85"/>
      <c r="P133" s="86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4">
        <v>487426</v>
      </c>
      <c r="AF133" s="158"/>
      <c r="AG133" s="20">
        <f t="shared" si="31"/>
        <v>550000</v>
      </c>
      <c r="AH133" s="187" t="str">
        <f t="shared" si="24"/>
        <v>OK</v>
      </c>
      <c r="AI133" s="44" t="str">
        <f t="shared" si="26"/>
        <v>OK</v>
      </c>
      <c r="AJ133" s="180"/>
      <c r="AK133" s="180"/>
      <c r="AL133" s="277"/>
      <c r="AM133" s="180"/>
      <c r="AN133" s="180"/>
      <c r="AO133" s="180"/>
      <c r="AP133" s="180"/>
      <c r="AQ133" s="180"/>
      <c r="AR133" s="180"/>
      <c r="AS133" s="278"/>
      <c r="AT133" s="278"/>
      <c r="AU133" s="278"/>
    </row>
    <row r="134" spans="1:47" s="43" customFormat="1" ht="70.5" customHeight="1" x14ac:dyDescent="0.25">
      <c r="A134" s="180" t="s">
        <v>76</v>
      </c>
      <c r="B134" s="429" t="s">
        <v>155</v>
      </c>
      <c r="C134" s="34" t="s">
        <v>382</v>
      </c>
      <c r="D134" s="88">
        <v>2011</v>
      </c>
      <c r="E134" s="89">
        <v>2024</v>
      </c>
      <c r="F134" s="78">
        <v>14528596</v>
      </c>
      <c r="G134" s="71">
        <v>874800</v>
      </c>
      <c r="H134" s="71">
        <v>2290000</v>
      </c>
      <c r="I134" s="71">
        <v>2190000</v>
      </c>
      <c r="J134" s="71">
        <v>2090000</v>
      </c>
      <c r="K134" s="71"/>
      <c r="L134" s="71"/>
      <c r="M134" s="71"/>
      <c r="N134" s="71"/>
      <c r="O134" s="71"/>
      <c r="P134" s="72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0">
        <v>7202000</v>
      </c>
      <c r="AF134" s="158"/>
      <c r="AG134" s="20">
        <f t="shared" si="31"/>
        <v>7444800</v>
      </c>
      <c r="AH134" s="187" t="str">
        <f t="shared" si="24"/>
        <v>OK</v>
      </c>
      <c r="AI134" s="44" t="str">
        <f t="shared" si="26"/>
        <v>OK</v>
      </c>
      <c r="AJ134" s="180"/>
      <c r="AK134" s="180"/>
      <c r="AL134" s="277"/>
      <c r="AM134" s="180"/>
      <c r="AN134" s="180"/>
      <c r="AO134" s="180"/>
      <c r="AP134" s="180"/>
      <c r="AQ134" s="180"/>
      <c r="AR134" s="180"/>
      <c r="AS134" s="278"/>
      <c r="AT134" s="278"/>
      <c r="AU134" s="278"/>
    </row>
    <row r="135" spans="1:47" s="43" customFormat="1" ht="65.25" customHeight="1" x14ac:dyDescent="0.25">
      <c r="A135" s="180" t="s">
        <v>456</v>
      </c>
      <c r="B135" s="429" t="s">
        <v>156</v>
      </c>
      <c r="C135" s="34" t="s">
        <v>383</v>
      </c>
      <c r="D135" s="88">
        <v>2015</v>
      </c>
      <c r="E135" s="89">
        <v>2024</v>
      </c>
      <c r="F135" s="78">
        <v>345538043</v>
      </c>
      <c r="G135" s="71">
        <v>30337783</v>
      </c>
      <c r="H135" s="71">
        <v>50000000</v>
      </c>
      <c r="I135" s="71">
        <v>50000000</v>
      </c>
      <c r="J135" s="71">
        <v>50000000</v>
      </c>
      <c r="K135" s="71"/>
      <c r="L135" s="71"/>
      <c r="M135" s="71"/>
      <c r="N135" s="71"/>
      <c r="O135" s="71"/>
      <c r="P135" s="72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0">
        <v>140991930</v>
      </c>
      <c r="AF135" s="158"/>
      <c r="AG135" s="20">
        <f t="shared" si="31"/>
        <v>180337783</v>
      </c>
      <c r="AH135" s="187" t="str">
        <f t="shared" si="24"/>
        <v>OK</v>
      </c>
      <c r="AI135" s="44" t="str">
        <f t="shared" si="26"/>
        <v>OK</v>
      </c>
      <c r="AJ135" s="180"/>
      <c r="AK135" s="180"/>
      <c r="AL135" s="277"/>
      <c r="AM135" s="180"/>
      <c r="AN135" s="180"/>
      <c r="AO135" s="180"/>
      <c r="AP135" s="180"/>
      <c r="AQ135" s="180"/>
      <c r="AR135" s="180"/>
      <c r="AS135" s="278"/>
      <c r="AT135" s="278"/>
      <c r="AU135" s="278"/>
    </row>
    <row r="136" spans="1:47" s="43" customFormat="1" ht="67.5" customHeight="1" x14ac:dyDescent="0.25">
      <c r="A136" s="180" t="s">
        <v>457</v>
      </c>
      <c r="B136" s="429" t="s">
        <v>962</v>
      </c>
      <c r="C136" s="34" t="s">
        <v>383</v>
      </c>
      <c r="D136" s="88">
        <v>2016</v>
      </c>
      <c r="E136" s="89">
        <v>2023</v>
      </c>
      <c r="F136" s="78">
        <v>20452753</v>
      </c>
      <c r="G136" s="71">
        <v>2336645</v>
      </c>
      <c r="H136" s="71">
        <v>4000000</v>
      </c>
      <c r="I136" s="71">
        <v>4000000</v>
      </c>
      <c r="J136" s="71"/>
      <c r="K136" s="71"/>
      <c r="L136" s="71"/>
      <c r="M136" s="71"/>
      <c r="N136" s="71"/>
      <c r="O136" s="71"/>
      <c r="P136" s="72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0">
        <v>8051455</v>
      </c>
      <c r="AF136" s="158"/>
      <c r="AG136" s="20">
        <f t="shared" si="31"/>
        <v>10336645</v>
      </c>
      <c r="AH136" s="187" t="str">
        <f t="shared" si="24"/>
        <v>OK</v>
      </c>
      <c r="AI136" s="44" t="str">
        <f t="shared" si="26"/>
        <v>OK</v>
      </c>
      <c r="AJ136" s="180"/>
      <c r="AK136" s="180"/>
      <c r="AL136" s="277"/>
      <c r="AM136" s="180"/>
      <c r="AN136" s="180"/>
      <c r="AO136" s="180"/>
      <c r="AP136" s="180"/>
      <c r="AQ136" s="180"/>
      <c r="AR136" s="180"/>
      <c r="AS136" s="278"/>
      <c r="AT136" s="278"/>
      <c r="AU136" s="278"/>
    </row>
    <row r="137" spans="1:47" s="43" customFormat="1" ht="63.75" customHeight="1" x14ac:dyDescent="0.25">
      <c r="A137" s="180" t="s">
        <v>77</v>
      </c>
      <c r="B137" s="428" t="s">
        <v>157</v>
      </c>
      <c r="C137" s="34" t="s">
        <v>382</v>
      </c>
      <c r="D137" s="239">
        <v>2015</v>
      </c>
      <c r="E137" s="230">
        <v>2026</v>
      </c>
      <c r="F137" s="78">
        <v>353541</v>
      </c>
      <c r="G137" s="85">
        <v>30000</v>
      </c>
      <c r="H137" s="85">
        <v>30000</v>
      </c>
      <c r="I137" s="85">
        <v>30000</v>
      </c>
      <c r="J137" s="85">
        <v>40000</v>
      </c>
      <c r="K137" s="85">
        <v>40000</v>
      </c>
      <c r="L137" s="85">
        <v>40000</v>
      </c>
      <c r="M137" s="85"/>
      <c r="N137" s="85"/>
      <c r="O137" s="85"/>
      <c r="P137" s="86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4">
        <v>120000</v>
      </c>
      <c r="AF137" s="158"/>
      <c r="AG137" s="20">
        <f t="shared" si="31"/>
        <v>210000</v>
      </c>
      <c r="AH137" s="187" t="str">
        <f t="shared" si="24"/>
        <v>OK</v>
      </c>
      <c r="AI137" s="44" t="str">
        <f t="shared" si="26"/>
        <v>OK</v>
      </c>
      <c r="AJ137" s="180"/>
      <c r="AK137" s="180"/>
      <c r="AL137" s="277"/>
      <c r="AM137" s="180"/>
      <c r="AN137" s="180"/>
      <c r="AO137" s="180"/>
      <c r="AP137" s="180"/>
      <c r="AQ137" s="180"/>
      <c r="AR137" s="180"/>
      <c r="AS137" s="278"/>
      <c r="AT137" s="278"/>
      <c r="AU137" s="278"/>
    </row>
    <row r="138" spans="1:47" s="43" customFormat="1" ht="81" customHeight="1" x14ac:dyDescent="0.25">
      <c r="A138" s="180" t="s">
        <v>78</v>
      </c>
      <c r="B138" s="428" t="s">
        <v>158</v>
      </c>
      <c r="C138" s="34" t="s">
        <v>382</v>
      </c>
      <c r="D138" s="88">
        <v>2009</v>
      </c>
      <c r="E138" s="89">
        <v>2026</v>
      </c>
      <c r="F138" s="78">
        <v>53756192</v>
      </c>
      <c r="G138" s="71">
        <v>3410000</v>
      </c>
      <c r="H138" s="71">
        <v>3800000</v>
      </c>
      <c r="I138" s="71">
        <v>3800000</v>
      </c>
      <c r="J138" s="71">
        <v>5000000</v>
      </c>
      <c r="K138" s="71">
        <v>4500000</v>
      </c>
      <c r="L138" s="71">
        <v>4500000</v>
      </c>
      <c r="M138" s="71"/>
      <c r="N138" s="71"/>
      <c r="O138" s="71"/>
      <c r="P138" s="72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0">
        <v>14000000</v>
      </c>
      <c r="AF138" s="158"/>
      <c r="AG138" s="20">
        <f t="shared" si="31"/>
        <v>25010000</v>
      </c>
      <c r="AH138" s="187" t="str">
        <f t="shared" si="24"/>
        <v>OK</v>
      </c>
      <c r="AI138" s="44" t="str">
        <f t="shared" si="26"/>
        <v>OK</v>
      </c>
      <c r="AJ138" s="180"/>
      <c r="AK138" s="180"/>
      <c r="AL138" s="277"/>
      <c r="AM138" s="180"/>
      <c r="AN138" s="180"/>
      <c r="AO138" s="180"/>
      <c r="AP138" s="180"/>
      <c r="AQ138" s="180"/>
      <c r="AR138" s="180"/>
      <c r="AS138" s="278"/>
      <c r="AT138" s="278"/>
      <c r="AU138" s="278"/>
    </row>
    <row r="139" spans="1:47" s="43" customFormat="1" ht="76.5" customHeight="1" x14ac:dyDescent="0.25">
      <c r="A139" s="180" t="s">
        <v>79</v>
      </c>
      <c r="B139" s="429" t="s">
        <v>437</v>
      </c>
      <c r="C139" s="34" t="s">
        <v>382</v>
      </c>
      <c r="D139" s="88">
        <v>2010</v>
      </c>
      <c r="E139" s="89">
        <v>2026</v>
      </c>
      <c r="F139" s="78">
        <v>202750043</v>
      </c>
      <c r="G139" s="71">
        <v>12673446</v>
      </c>
      <c r="H139" s="71">
        <v>14000000</v>
      </c>
      <c r="I139" s="71">
        <v>14000000</v>
      </c>
      <c r="J139" s="71">
        <v>15000000</v>
      </c>
      <c r="K139" s="71">
        <v>15000000</v>
      </c>
      <c r="L139" s="71">
        <v>15500000</v>
      </c>
      <c r="M139" s="71"/>
      <c r="N139" s="71"/>
      <c r="O139" s="71"/>
      <c r="P139" s="72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0">
        <v>73500000</v>
      </c>
      <c r="AF139" s="158"/>
      <c r="AG139" s="20">
        <f t="shared" si="31"/>
        <v>86173446</v>
      </c>
      <c r="AH139" s="187" t="str">
        <f t="shared" si="24"/>
        <v>OK</v>
      </c>
      <c r="AI139" s="44" t="str">
        <f t="shared" si="26"/>
        <v>OK</v>
      </c>
      <c r="AJ139" s="180"/>
      <c r="AK139" s="180"/>
      <c r="AL139" s="277"/>
      <c r="AM139" s="180"/>
      <c r="AN139" s="180"/>
      <c r="AO139" s="180"/>
      <c r="AP139" s="180"/>
      <c r="AQ139" s="180"/>
      <c r="AR139" s="180"/>
      <c r="AS139" s="278"/>
      <c r="AT139" s="278"/>
      <c r="AU139" s="278"/>
    </row>
    <row r="140" spans="1:47" s="43" customFormat="1" ht="48.75" customHeight="1" x14ac:dyDescent="0.25">
      <c r="A140" s="180" t="s">
        <v>80</v>
      </c>
      <c r="B140" s="428" t="s">
        <v>996</v>
      </c>
      <c r="C140" s="34" t="s">
        <v>751</v>
      </c>
      <c r="D140" s="88">
        <v>2015</v>
      </c>
      <c r="E140" s="89">
        <v>2023</v>
      </c>
      <c r="F140" s="78">
        <v>500000</v>
      </c>
      <c r="G140" s="71">
        <v>50000</v>
      </c>
      <c r="H140" s="71">
        <v>50000</v>
      </c>
      <c r="I140" s="71">
        <v>50000</v>
      </c>
      <c r="J140" s="71"/>
      <c r="K140" s="71"/>
      <c r="L140" s="71"/>
      <c r="M140" s="71"/>
      <c r="N140" s="71"/>
      <c r="O140" s="71"/>
      <c r="P140" s="72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0">
        <v>50000</v>
      </c>
      <c r="AF140" s="158"/>
      <c r="AG140" s="20">
        <f t="shared" si="31"/>
        <v>150000</v>
      </c>
      <c r="AH140" s="187" t="str">
        <f t="shared" si="24"/>
        <v>OK</v>
      </c>
      <c r="AI140" s="44" t="str">
        <f t="shared" si="26"/>
        <v>OK</v>
      </c>
      <c r="AJ140" s="180"/>
      <c r="AK140" s="180"/>
      <c r="AL140" s="277"/>
      <c r="AM140" s="180"/>
      <c r="AN140" s="180"/>
      <c r="AO140" s="180"/>
      <c r="AP140" s="180"/>
      <c r="AQ140" s="180"/>
      <c r="AR140" s="180"/>
      <c r="AS140" s="278"/>
      <c r="AT140" s="278"/>
      <c r="AU140" s="278"/>
    </row>
    <row r="141" spans="1:47" s="43" customFormat="1" ht="67.5" customHeight="1" x14ac:dyDescent="0.25">
      <c r="A141" s="180" t="s">
        <v>81</v>
      </c>
      <c r="B141" s="428" t="s">
        <v>985</v>
      </c>
      <c r="C141" s="34" t="s">
        <v>522</v>
      </c>
      <c r="D141" s="88">
        <v>2015</v>
      </c>
      <c r="E141" s="89">
        <v>2023</v>
      </c>
      <c r="F141" s="78">
        <v>113883</v>
      </c>
      <c r="G141" s="71">
        <v>30150</v>
      </c>
      <c r="H141" s="71">
        <v>30150</v>
      </c>
      <c r="I141" s="71">
        <v>30150</v>
      </c>
      <c r="J141" s="71"/>
      <c r="K141" s="71"/>
      <c r="L141" s="71"/>
      <c r="M141" s="71"/>
      <c r="N141" s="71"/>
      <c r="O141" s="71"/>
      <c r="P141" s="72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0">
        <v>90450</v>
      </c>
      <c r="AF141" s="158"/>
      <c r="AG141" s="20">
        <f t="shared" si="31"/>
        <v>90450</v>
      </c>
      <c r="AH141" s="187" t="str">
        <f t="shared" si="24"/>
        <v>OK</v>
      </c>
      <c r="AI141" s="44" t="str">
        <f t="shared" si="26"/>
        <v>OK</v>
      </c>
      <c r="AJ141" s="180"/>
      <c r="AK141" s="180"/>
      <c r="AL141" s="277"/>
      <c r="AM141" s="180"/>
      <c r="AN141" s="180"/>
      <c r="AO141" s="180"/>
      <c r="AP141" s="180"/>
      <c r="AQ141" s="180"/>
      <c r="AR141" s="180"/>
      <c r="AS141" s="278"/>
      <c r="AT141" s="278"/>
      <c r="AU141" s="278"/>
    </row>
    <row r="142" spans="1:47" s="43" customFormat="1" ht="64.5" customHeight="1" x14ac:dyDescent="0.25">
      <c r="A142" s="180" t="s">
        <v>82</v>
      </c>
      <c r="B142" s="429" t="s">
        <v>159</v>
      </c>
      <c r="C142" s="34" t="s">
        <v>514</v>
      </c>
      <c r="D142" s="88">
        <v>2020</v>
      </c>
      <c r="E142" s="89">
        <v>2024</v>
      </c>
      <c r="F142" s="78">
        <v>750</v>
      </c>
      <c r="G142" s="71">
        <v>150</v>
      </c>
      <c r="H142" s="71">
        <v>150</v>
      </c>
      <c r="I142" s="71">
        <v>150</v>
      </c>
      <c r="J142" s="71">
        <v>150</v>
      </c>
      <c r="K142" s="71"/>
      <c r="L142" s="71"/>
      <c r="M142" s="71"/>
      <c r="N142" s="71"/>
      <c r="O142" s="71"/>
      <c r="P142" s="72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3">
        <v>600</v>
      </c>
      <c r="AF142" s="157"/>
      <c r="AG142" s="20">
        <f t="shared" si="31"/>
        <v>600</v>
      </c>
      <c r="AH142" s="187" t="str">
        <f t="shared" si="24"/>
        <v>OK</v>
      </c>
      <c r="AI142" s="44" t="str">
        <f t="shared" si="26"/>
        <v>OK</v>
      </c>
      <c r="AJ142" s="180"/>
      <c r="AK142" s="180"/>
      <c r="AL142" s="277"/>
      <c r="AM142" s="180"/>
      <c r="AN142" s="180"/>
      <c r="AO142" s="180"/>
      <c r="AP142" s="180"/>
      <c r="AQ142" s="180"/>
      <c r="AR142" s="180"/>
      <c r="AS142" s="278"/>
      <c r="AT142" s="278"/>
      <c r="AU142" s="278"/>
    </row>
    <row r="143" spans="1:47" s="43" customFormat="1" ht="80.25" customHeight="1" x14ac:dyDescent="0.25">
      <c r="A143" s="180" t="s">
        <v>83</v>
      </c>
      <c r="B143" s="428" t="s">
        <v>160</v>
      </c>
      <c r="C143" s="35" t="s">
        <v>431</v>
      </c>
      <c r="D143" s="88">
        <v>2011</v>
      </c>
      <c r="E143" s="89">
        <v>2024</v>
      </c>
      <c r="F143" s="78">
        <v>22597131</v>
      </c>
      <c r="G143" s="71">
        <v>2650000</v>
      </c>
      <c r="H143" s="71">
        <v>2800000</v>
      </c>
      <c r="I143" s="71">
        <v>2700000</v>
      </c>
      <c r="J143" s="71">
        <v>400000</v>
      </c>
      <c r="K143" s="71"/>
      <c r="L143" s="71"/>
      <c r="M143" s="71"/>
      <c r="N143" s="71"/>
      <c r="O143" s="71"/>
      <c r="P143" s="72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0">
        <v>6570000</v>
      </c>
      <c r="AF143" s="158"/>
      <c r="AG143" s="20">
        <f t="shared" si="31"/>
        <v>8550000</v>
      </c>
      <c r="AH143" s="187" t="str">
        <f t="shared" si="24"/>
        <v>OK</v>
      </c>
      <c r="AI143" s="44" t="str">
        <f t="shared" si="26"/>
        <v>OK</v>
      </c>
      <c r="AJ143" s="180"/>
      <c r="AK143" s="180"/>
      <c r="AL143" s="277"/>
      <c r="AM143" s="180"/>
      <c r="AN143" s="180"/>
      <c r="AO143" s="180"/>
      <c r="AP143" s="180"/>
      <c r="AQ143" s="180"/>
      <c r="AR143" s="180"/>
      <c r="AS143" s="278"/>
      <c r="AT143" s="278"/>
      <c r="AU143" s="278"/>
    </row>
    <row r="144" spans="1:47" s="198" customFormat="1" ht="54.75" customHeight="1" x14ac:dyDescent="0.25">
      <c r="A144" s="180" t="s">
        <v>633</v>
      </c>
      <c r="B144" s="428" t="s">
        <v>161</v>
      </c>
      <c r="C144" s="34" t="s">
        <v>127</v>
      </c>
      <c r="D144" s="88">
        <v>2021</v>
      </c>
      <c r="E144" s="89">
        <v>2025</v>
      </c>
      <c r="F144" s="78">
        <v>169853200</v>
      </c>
      <c r="G144" s="71"/>
      <c r="H144" s="71">
        <v>38670100</v>
      </c>
      <c r="I144" s="71">
        <v>43261100</v>
      </c>
      <c r="J144" s="71">
        <v>43711000</v>
      </c>
      <c r="K144" s="71">
        <v>44211000</v>
      </c>
      <c r="L144" s="71"/>
      <c r="M144" s="71"/>
      <c r="N144" s="71"/>
      <c r="O144" s="71"/>
      <c r="P144" s="72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0"/>
      <c r="AF144" s="158"/>
      <c r="AG144" s="163">
        <f t="shared" si="31"/>
        <v>169853200</v>
      </c>
      <c r="AH144" s="187" t="str">
        <f t="shared" si="24"/>
        <v>OK</v>
      </c>
      <c r="AI144" s="197" t="str">
        <f t="shared" si="26"/>
        <v>OK</v>
      </c>
      <c r="AJ144" s="180"/>
      <c r="AK144" s="180"/>
      <c r="AL144" s="277"/>
      <c r="AM144" s="180"/>
      <c r="AN144" s="180"/>
      <c r="AO144" s="180"/>
      <c r="AP144" s="180"/>
      <c r="AQ144" s="180"/>
      <c r="AR144" s="180"/>
      <c r="AS144" s="278"/>
      <c r="AT144" s="278"/>
      <c r="AU144" s="278"/>
    </row>
    <row r="145" spans="1:47" s="198" customFormat="1" ht="47.25" customHeight="1" x14ac:dyDescent="0.25">
      <c r="A145" s="180" t="s">
        <v>634</v>
      </c>
      <c r="B145" s="428" t="s">
        <v>162</v>
      </c>
      <c r="C145" s="34" t="s">
        <v>518</v>
      </c>
      <c r="D145" s="88">
        <v>2016</v>
      </c>
      <c r="E145" s="89">
        <v>2023</v>
      </c>
      <c r="F145" s="78">
        <v>364906</v>
      </c>
      <c r="G145" s="71">
        <v>40450</v>
      </c>
      <c r="H145" s="71">
        <v>25000</v>
      </c>
      <c r="I145" s="71">
        <v>25000</v>
      </c>
      <c r="J145" s="71"/>
      <c r="K145" s="71"/>
      <c r="L145" s="71"/>
      <c r="M145" s="71"/>
      <c r="N145" s="71"/>
      <c r="O145" s="71"/>
      <c r="P145" s="72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0">
        <v>90450</v>
      </c>
      <c r="AF145" s="158"/>
      <c r="AG145" s="163">
        <f t="shared" si="31"/>
        <v>90450</v>
      </c>
      <c r="AH145" s="187" t="str">
        <f t="shared" si="24"/>
        <v>OK</v>
      </c>
      <c r="AI145" s="197" t="str">
        <f t="shared" si="26"/>
        <v>OK</v>
      </c>
      <c r="AJ145" s="180"/>
      <c r="AK145" s="180"/>
      <c r="AL145" s="277"/>
      <c r="AM145" s="180"/>
      <c r="AN145" s="180"/>
      <c r="AO145" s="180"/>
      <c r="AP145" s="180"/>
      <c r="AQ145" s="180"/>
      <c r="AR145" s="180"/>
      <c r="AS145" s="278"/>
      <c r="AT145" s="278"/>
      <c r="AU145" s="278"/>
    </row>
    <row r="146" spans="1:47" s="43" customFormat="1" ht="65.25" customHeight="1" x14ac:dyDescent="0.25">
      <c r="A146" s="180" t="s">
        <v>84</v>
      </c>
      <c r="B146" s="428" t="s">
        <v>449</v>
      </c>
      <c r="C146" s="34" t="s">
        <v>118</v>
      </c>
      <c r="D146" s="88">
        <v>2016</v>
      </c>
      <c r="E146" s="89">
        <v>2025</v>
      </c>
      <c r="F146" s="78">
        <v>2203700</v>
      </c>
      <c r="G146" s="71">
        <v>250000</v>
      </c>
      <c r="H146" s="71">
        <v>300000</v>
      </c>
      <c r="I146" s="71">
        <v>300000</v>
      </c>
      <c r="J146" s="71">
        <v>300000</v>
      </c>
      <c r="K146" s="71">
        <v>300000</v>
      </c>
      <c r="L146" s="71"/>
      <c r="M146" s="71"/>
      <c r="N146" s="71"/>
      <c r="O146" s="71"/>
      <c r="P146" s="72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0">
        <v>173581</v>
      </c>
      <c r="AF146" s="158"/>
      <c r="AG146" s="20">
        <f t="shared" si="31"/>
        <v>1450000</v>
      </c>
      <c r="AH146" s="187" t="str">
        <f t="shared" si="24"/>
        <v>OK</v>
      </c>
      <c r="AI146" s="44" t="str">
        <f t="shared" si="26"/>
        <v>OK</v>
      </c>
      <c r="AJ146" s="180"/>
      <c r="AK146" s="180"/>
      <c r="AL146" s="277"/>
      <c r="AM146" s="180"/>
      <c r="AN146" s="180"/>
      <c r="AO146" s="180"/>
      <c r="AP146" s="180"/>
      <c r="AQ146" s="180"/>
      <c r="AR146" s="180"/>
      <c r="AS146" s="278"/>
      <c r="AT146" s="278"/>
      <c r="AU146" s="278"/>
    </row>
    <row r="147" spans="1:47" s="43" customFormat="1" ht="51.75" customHeight="1" x14ac:dyDescent="0.25">
      <c r="A147" s="180" t="s">
        <v>85</v>
      </c>
      <c r="B147" s="429" t="s">
        <v>436</v>
      </c>
      <c r="C147" s="34" t="s">
        <v>121</v>
      </c>
      <c r="D147" s="88">
        <v>2017</v>
      </c>
      <c r="E147" s="89">
        <v>2023</v>
      </c>
      <c r="F147" s="78">
        <v>14249242</v>
      </c>
      <c r="G147" s="71">
        <v>1990000</v>
      </c>
      <c r="H147" s="71">
        <v>1990000</v>
      </c>
      <c r="I147" s="71">
        <v>1990000</v>
      </c>
      <c r="J147" s="71"/>
      <c r="K147" s="71"/>
      <c r="L147" s="71"/>
      <c r="M147" s="71"/>
      <c r="N147" s="71"/>
      <c r="O147" s="71"/>
      <c r="P147" s="72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0">
        <v>3490000</v>
      </c>
      <c r="AF147" s="158"/>
      <c r="AG147" s="20">
        <f t="shared" si="31"/>
        <v>5970000</v>
      </c>
      <c r="AH147" s="187" t="str">
        <f t="shared" si="24"/>
        <v>OK</v>
      </c>
      <c r="AI147" s="44" t="str">
        <f t="shared" si="26"/>
        <v>OK</v>
      </c>
      <c r="AJ147" s="180"/>
      <c r="AK147" s="180"/>
      <c r="AL147" s="277"/>
      <c r="AM147" s="180"/>
      <c r="AN147" s="180"/>
      <c r="AO147" s="180"/>
      <c r="AP147" s="180"/>
      <c r="AQ147" s="180"/>
      <c r="AR147" s="180"/>
      <c r="AS147" s="278"/>
      <c r="AT147" s="278"/>
      <c r="AU147" s="278"/>
    </row>
    <row r="148" spans="1:47" s="43" customFormat="1" ht="55.5" customHeight="1" x14ac:dyDescent="0.25">
      <c r="A148" s="180" t="s">
        <v>86</v>
      </c>
      <c r="B148" s="428" t="s">
        <v>163</v>
      </c>
      <c r="C148" s="34" t="s">
        <v>128</v>
      </c>
      <c r="D148" s="88">
        <v>2016</v>
      </c>
      <c r="E148" s="89">
        <v>2021</v>
      </c>
      <c r="F148" s="78">
        <v>12949500</v>
      </c>
      <c r="G148" s="71">
        <v>3200000</v>
      </c>
      <c r="H148" s="71"/>
      <c r="I148" s="71"/>
      <c r="J148" s="71"/>
      <c r="K148" s="71"/>
      <c r="L148" s="71"/>
      <c r="M148" s="71"/>
      <c r="N148" s="71"/>
      <c r="O148" s="71"/>
      <c r="P148" s="72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0"/>
      <c r="AF148" s="158"/>
      <c r="AG148" s="20">
        <f t="shared" si="31"/>
        <v>3200000</v>
      </c>
      <c r="AH148" s="187" t="str">
        <f t="shared" si="24"/>
        <v>OK</v>
      </c>
      <c r="AI148" s="44" t="str">
        <f t="shared" si="26"/>
        <v>OK</v>
      </c>
      <c r="AJ148" s="180"/>
      <c r="AK148" s="180"/>
      <c r="AL148" s="277"/>
      <c r="AM148" s="180"/>
      <c r="AN148" s="180"/>
      <c r="AO148" s="180"/>
      <c r="AP148" s="180"/>
      <c r="AQ148" s="180"/>
      <c r="AR148" s="180"/>
      <c r="AS148" s="278"/>
      <c r="AT148" s="278"/>
      <c r="AU148" s="278"/>
    </row>
    <row r="149" spans="1:47" s="43" customFormat="1" ht="55.5" customHeight="1" x14ac:dyDescent="0.25">
      <c r="A149" s="180" t="s">
        <v>87</v>
      </c>
      <c r="B149" s="429" t="s">
        <v>408</v>
      </c>
      <c r="C149" s="34" t="s">
        <v>118</v>
      </c>
      <c r="D149" s="88">
        <v>2017</v>
      </c>
      <c r="E149" s="89">
        <v>2024</v>
      </c>
      <c r="F149" s="78">
        <v>3100939</v>
      </c>
      <c r="G149" s="71">
        <v>344216</v>
      </c>
      <c r="H149" s="71">
        <v>425000</v>
      </c>
      <c r="I149" s="71">
        <v>425000</v>
      </c>
      <c r="J149" s="71">
        <v>425000</v>
      </c>
      <c r="K149" s="71"/>
      <c r="L149" s="71"/>
      <c r="M149" s="71"/>
      <c r="N149" s="71"/>
      <c r="O149" s="71"/>
      <c r="P149" s="72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0">
        <v>290151</v>
      </c>
      <c r="AF149" s="158"/>
      <c r="AG149" s="20">
        <f t="shared" si="31"/>
        <v>1619216</v>
      </c>
      <c r="AH149" s="187" t="str">
        <f t="shared" si="24"/>
        <v>OK</v>
      </c>
      <c r="AI149" s="44" t="str">
        <f t="shared" si="26"/>
        <v>OK</v>
      </c>
      <c r="AJ149" s="180"/>
      <c r="AK149" s="180"/>
      <c r="AL149" s="277"/>
      <c r="AM149" s="180"/>
      <c r="AN149" s="180"/>
      <c r="AO149" s="180"/>
      <c r="AP149" s="180"/>
      <c r="AQ149" s="180"/>
      <c r="AR149" s="180"/>
      <c r="AS149" s="278"/>
      <c r="AT149" s="278"/>
      <c r="AU149" s="278"/>
    </row>
    <row r="150" spans="1:47" s="43" customFormat="1" ht="93" customHeight="1" x14ac:dyDescent="0.25">
      <c r="A150" s="180" t="s">
        <v>458</v>
      </c>
      <c r="B150" s="428" t="s">
        <v>164</v>
      </c>
      <c r="C150" s="34" t="s">
        <v>119</v>
      </c>
      <c r="D150" s="88">
        <v>2017</v>
      </c>
      <c r="E150" s="89">
        <v>2024</v>
      </c>
      <c r="F150" s="78">
        <v>1727039</v>
      </c>
      <c r="G150" s="71">
        <v>230000</v>
      </c>
      <c r="H150" s="71">
        <v>230000</v>
      </c>
      <c r="I150" s="71">
        <v>230000</v>
      </c>
      <c r="J150" s="71">
        <v>240000</v>
      </c>
      <c r="K150" s="71"/>
      <c r="L150" s="71"/>
      <c r="M150" s="71"/>
      <c r="N150" s="71"/>
      <c r="O150" s="71"/>
      <c r="P150" s="72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0">
        <v>879152</v>
      </c>
      <c r="AF150" s="158"/>
      <c r="AG150" s="20">
        <f t="shared" si="31"/>
        <v>930000</v>
      </c>
      <c r="AH150" s="187" t="str">
        <f t="shared" si="24"/>
        <v>OK</v>
      </c>
      <c r="AI150" s="44" t="str">
        <f t="shared" si="26"/>
        <v>OK</v>
      </c>
      <c r="AJ150" s="180"/>
      <c r="AK150" s="180"/>
      <c r="AL150" s="277"/>
      <c r="AM150" s="180"/>
      <c r="AN150" s="180"/>
      <c r="AO150" s="180"/>
      <c r="AP150" s="180"/>
      <c r="AQ150" s="180"/>
      <c r="AR150" s="180"/>
      <c r="AS150" s="278"/>
      <c r="AT150" s="278"/>
      <c r="AU150" s="278"/>
    </row>
    <row r="151" spans="1:47" s="43" customFormat="1" ht="76.5" customHeight="1" x14ac:dyDescent="0.25">
      <c r="A151" s="180" t="s">
        <v>459</v>
      </c>
      <c r="B151" s="428" t="s">
        <v>601</v>
      </c>
      <c r="C151" s="34" t="s">
        <v>515</v>
      </c>
      <c r="D151" s="88">
        <v>2013</v>
      </c>
      <c r="E151" s="89">
        <v>2025</v>
      </c>
      <c r="F151" s="78">
        <v>36950000</v>
      </c>
      <c r="G151" s="71">
        <v>3000000</v>
      </c>
      <c r="H151" s="71">
        <v>3000000</v>
      </c>
      <c r="I151" s="71">
        <v>4000000</v>
      </c>
      <c r="J151" s="71">
        <v>4000000</v>
      </c>
      <c r="K151" s="71">
        <v>4000000</v>
      </c>
      <c r="L151" s="71"/>
      <c r="M151" s="71"/>
      <c r="N151" s="71"/>
      <c r="O151" s="71"/>
      <c r="P151" s="72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0">
        <v>12000000</v>
      </c>
      <c r="AF151" s="158"/>
      <c r="AG151" s="20">
        <f t="shared" si="31"/>
        <v>18000000</v>
      </c>
      <c r="AH151" s="187" t="str">
        <f t="shared" ref="AH151:AH224" si="33">IF(G151&lt;=F151,"OK","BŁĄD")</f>
        <v>OK</v>
      </c>
      <c r="AI151" s="44" t="str">
        <f t="shared" si="26"/>
        <v>OK</v>
      </c>
      <c r="AJ151" s="180"/>
      <c r="AK151" s="180"/>
      <c r="AL151" s="277"/>
      <c r="AM151" s="180"/>
      <c r="AN151" s="180"/>
      <c r="AO151" s="180"/>
      <c r="AP151" s="180"/>
      <c r="AQ151" s="180"/>
      <c r="AR151" s="180"/>
      <c r="AS151" s="278"/>
      <c r="AT151" s="278"/>
      <c r="AU151" s="278"/>
    </row>
    <row r="152" spans="1:47" s="43" customFormat="1" ht="61.5" customHeight="1" x14ac:dyDescent="0.25">
      <c r="A152" s="180" t="s">
        <v>460</v>
      </c>
      <c r="B152" s="428" t="s">
        <v>165</v>
      </c>
      <c r="C152" s="34" t="s">
        <v>515</v>
      </c>
      <c r="D152" s="88">
        <v>2016</v>
      </c>
      <c r="E152" s="89">
        <v>2024</v>
      </c>
      <c r="F152" s="78">
        <v>17810240</v>
      </c>
      <c r="G152" s="71">
        <v>2100000</v>
      </c>
      <c r="H152" s="71">
        <v>2100000</v>
      </c>
      <c r="I152" s="71">
        <v>2100000</v>
      </c>
      <c r="J152" s="71">
        <v>2100000</v>
      </c>
      <c r="K152" s="71"/>
      <c r="L152" s="71"/>
      <c r="M152" s="71"/>
      <c r="N152" s="71"/>
      <c r="O152" s="71"/>
      <c r="P152" s="72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0">
        <v>2100000</v>
      </c>
      <c r="AF152" s="158"/>
      <c r="AG152" s="20">
        <f t="shared" si="31"/>
        <v>8400000</v>
      </c>
      <c r="AH152" s="187" t="str">
        <f t="shared" si="33"/>
        <v>OK</v>
      </c>
      <c r="AI152" s="44" t="str">
        <f t="shared" ref="AI152:AI228" si="34">IF(SUM(G152:AD152)&gt;=AE152,"OK","BŁĄD")</f>
        <v>OK</v>
      </c>
      <c r="AJ152" s="180"/>
      <c r="AK152" s="180"/>
      <c r="AL152" s="277"/>
      <c r="AM152" s="180"/>
      <c r="AN152" s="180"/>
      <c r="AO152" s="180"/>
      <c r="AP152" s="180"/>
      <c r="AQ152" s="180"/>
      <c r="AR152" s="180"/>
      <c r="AS152" s="278"/>
      <c r="AT152" s="278"/>
      <c r="AU152" s="278"/>
    </row>
    <row r="153" spans="1:47" s="43" customFormat="1" ht="63" customHeight="1" x14ac:dyDescent="0.25">
      <c r="A153" s="180" t="s">
        <v>461</v>
      </c>
      <c r="B153" s="428" t="s">
        <v>602</v>
      </c>
      <c r="C153" s="34" t="s">
        <v>515</v>
      </c>
      <c r="D153" s="88">
        <v>2015</v>
      </c>
      <c r="E153" s="89">
        <v>2025</v>
      </c>
      <c r="F153" s="78">
        <v>87200000</v>
      </c>
      <c r="G153" s="71">
        <v>8000000</v>
      </c>
      <c r="H153" s="71">
        <v>12000000</v>
      </c>
      <c r="I153" s="71">
        <v>14000000</v>
      </c>
      <c r="J153" s="71">
        <v>16000000</v>
      </c>
      <c r="K153" s="71">
        <v>18000000</v>
      </c>
      <c r="L153" s="71"/>
      <c r="M153" s="71"/>
      <c r="N153" s="71"/>
      <c r="O153" s="71"/>
      <c r="P153" s="72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0">
        <v>66944097</v>
      </c>
      <c r="AF153" s="158"/>
      <c r="AG153" s="20">
        <f t="shared" si="31"/>
        <v>68000000</v>
      </c>
      <c r="AH153" s="187" t="str">
        <f t="shared" si="33"/>
        <v>OK</v>
      </c>
      <c r="AI153" s="44" t="str">
        <f t="shared" si="34"/>
        <v>OK</v>
      </c>
      <c r="AJ153" s="180"/>
      <c r="AK153" s="180"/>
      <c r="AL153" s="277"/>
      <c r="AM153" s="180"/>
      <c r="AN153" s="180"/>
      <c r="AO153" s="180"/>
      <c r="AP153" s="180"/>
      <c r="AQ153" s="180"/>
      <c r="AR153" s="180"/>
      <c r="AS153" s="278"/>
      <c r="AT153" s="278"/>
      <c r="AU153" s="278"/>
    </row>
    <row r="154" spans="1:47" s="43" customFormat="1" ht="57.75" customHeight="1" x14ac:dyDescent="0.25">
      <c r="A154" s="180" t="s">
        <v>88</v>
      </c>
      <c r="B154" s="428" t="s">
        <v>166</v>
      </c>
      <c r="C154" s="34" t="s">
        <v>515</v>
      </c>
      <c r="D154" s="88">
        <v>2015</v>
      </c>
      <c r="E154" s="89">
        <v>2024</v>
      </c>
      <c r="F154" s="78">
        <v>3675100</v>
      </c>
      <c r="G154" s="71">
        <v>650000</v>
      </c>
      <c r="H154" s="71">
        <v>800000</v>
      </c>
      <c r="I154" s="71">
        <v>400000</v>
      </c>
      <c r="J154" s="71">
        <v>400000</v>
      </c>
      <c r="K154" s="71"/>
      <c r="L154" s="71"/>
      <c r="M154" s="71"/>
      <c r="N154" s="71"/>
      <c r="O154" s="71"/>
      <c r="P154" s="72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0">
        <v>1972000</v>
      </c>
      <c r="AF154" s="158"/>
      <c r="AG154" s="20">
        <f t="shared" si="31"/>
        <v>2250000</v>
      </c>
      <c r="AH154" s="187" t="str">
        <f t="shared" si="33"/>
        <v>OK</v>
      </c>
      <c r="AI154" s="44" t="str">
        <f t="shared" si="34"/>
        <v>OK</v>
      </c>
      <c r="AJ154" s="180"/>
      <c r="AK154" s="180"/>
      <c r="AL154" s="277"/>
      <c r="AM154" s="180"/>
      <c r="AN154" s="180"/>
      <c r="AO154" s="180"/>
      <c r="AP154" s="180"/>
      <c r="AQ154" s="180"/>
      <c r="AR154" s="180"/>
      <c r="AS154" s="278"/>
      <c r="AT154" s="278"/>
      <c r="AU154" s="278"/>
    </row>
    <row r="155" spans="1:47" s="43" customFormat="1" ht="66.75" customHeight="1" x14ac:dyDescent="0.25">
      <c r="A155" s="180" t="s">
        <v>89</v>
      </c>
      <c r="B155" s="428" t="s">
        <v>167</v>
      </c>
      <c r="C155" s="34" t="s">
        <v>515</v>
      </c>
      <c r="D155" s="88">
        <v>2019</v>
      </c>
      <c r="E155" s="89">
        <v>2025</v>
      </c>
      <c r="F155" s="78">
        <v>184000000</v>
      </c>
      <c r="G155" s="71"/>
      <c r="H155" s="71">
        <v>35000000</v>
      </c>
      <c r="I155" s="71">
        <v>35000000</v>
      </c>
      <c r="J155" s="71">
        <v>35000000</v>
      </c>
      <c r="K155" s="71">
        <v>35000000</v>
      </c>
      <c r="L155" s="71"/>
      <c r="M155" s="71"/>
      <c r="N155" s="71"/>
      <c r="O155" s="71"/>
      <c r="P155" s="72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0"/>
      <c r="AF155" s="158"/>
      <c r="AG155" s="20">
        <f t="shared" si="31"/>
        <v>140000000</v>
      </c>
      <c r="AH155" s="187" t="str">
        <f t="shared" si="33"/>
        <v>OK</v>
      </c>
      <c r="AI155" s="44" t="str">
        <f t="shared" si="34"/>
        <v>OK</v>
      </c>
      <c r="AJ155" s="180"/>
      <c r="AK155" s="180"/>
      <c r="AL155" s="277"/>
      <c r="AM155" s="180"/>
      <c r="AN155" s="180"/>
      <c r="AO155" s="180"/>
      <c r="AP155" s="180"/>
      <c r="AQ155" s="180"/>
      <c r="AR155" s="180"/>
      <c r="AS155" s="278"/>
      <c r="AT155" s="278"/>
      <c r="AU155" s="278"/>
    </row>
    <row r="156" spans="1:47" s="43" customFormat="1" ht="48.75" customHeight="1" x14ac:dyDescent="0.25">
      <c r="A156" s="180" t="s">
        <v>635</v>
      </c>
      <c r="B156" s="428" t="s">
        <v>168</v>
      </c>
      <c r="C156" s="34" t="s">
        <v>519</v>
      </c>
      <c r="D156" s="88">
        <v>2018</v>
      </c>
      <c r="E156" s="89">
        <v>2022</v>
      </c>
      <c r="F156" s="78">
        <v>920000</v>
      </c>
      <c r="G156" s="71">
        <v>210000</v>
      </c>
      <c r="H156" s="71">
        <v>210000</v>
      </c>
      <c r="I156" s="71"/>
      <c r="J156" s="71"/>
      <c r="K156" s="71"/>
      <c r="L156" s="71"/>
      <c r="M156" s="71"/>
      <c r="N156" s="71"/>
      <c r="O156" s="71"/>
      <c r="P156" s="72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0"/>
      <c r="AF156" s="158"/>
      <c r="AG156" s="20">
        <f t="shared" ref="AG156:AG234" si="35">SUM(G156:AD156)</f>
        <v>420000</v>
      </c>
      <c r="AH156" s="187" t="str">
        <f t="shared" si="33"/>
        <v>OK</v>
      </c>
      <c r="AI156" s="44" t="str">
        <f t="shared" si="34"/>
        <v>OK</v>
      </c>
      <c r="AJ156" s="180"/>
      <c r="AK156" s="180"/>
      <c r="AL156" s="277"/>
      <c r="AM156" s="180"/>
      <c r="AN156" s="180"/>
      <c r="AO156" s="180"/>
      <c r="AP156" s="180"/>
      <c r="AQ156" s="180"/>
      <c r="AR156" s="180"/>
      <c r="AS156" s="278"/>
      <c r="AT156" s="278"/>
      <c r="AU156" s="278"/>
    </row>
    <row r="157" spans="1:47" s="43" customFormat="1" ht="83.25" customHeight="1" x14ac:dyDescent="0.25">
      <c r="A157" s="180" t="s">
        <v>90</v>
      </c>
      <c r="B157" s="428" t="s">
        <v>604</v>
      </c>
      <c r="C157" s="34" t="s">
        <v>515</v>
      </c>
      <c r="D157" s="88">
        <v>2018</v>
      </c>
      <c r="E157" s="89">
        <v>2025</v>
      </c>
      <c r="F157" s="78">
        <v>861066080</v>
      </c>
      <c r="G157" s="71">
        <v>115500000</v>
      </c>
      <c r="H157" s="71">
        <v>115500000</v>
      </c>
      <c r="I157" s="71">
        <v>115500000</v>
      </c>
      <c r="J157" s="71">
        <v>115500000</v>
      </c>
      <c r="K157" s="71">
        <v>115500000</v>
      </c>
      <c r="L157" s="71"/>
      <c r="M157" s="71"/>
      <c r="N157" s="71"/>
      <c r="O157" s="71"/>
      <c r="P157" s="72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0">
        <v>454008135</v>
      </c>
      <c r="AF157" s="158"/>
      <c r="AG157" s="20">
        <f t="shared" si="35"/>
        <v>577500000</v>
      </c>
      <c r="AH157" s="187" t="str">
        <f t="shared" si="33"/>
        <v>OK</v>
      </c>
      <c r="AI157" s="44" t="str">
        <f t="shared" si="34"/>
        <v>OK</v>
      </c>
      <c r="AJ157" s="180"/>
      <c r="AK157" s="180"/>
      <c r="AL157" s="277"/>
      <c r="AM157" s="180"/>
      <c r="AN157" s="180"/>
      <c r="AO157" s="180"/>
      <c r="AP157" s="180"/>
      <c r="AQ157" s="180"/>
      <c r="AR157" s="180"/>
      <c r="AS157" s="278"/>
      <c r="AT157" s="278"/>
      <c r="AU157" s="278"/>
    </row>
    <row r="158" spans="1:47" s="43" customFormat="1" ht="66" customHeight="1" x14ac:dyDescent="0.25">
      <c r="A158" s="180" t="s">
        <v>636</v>
      </c>
      <c r="B158" s="429" t="s">
        <v>169</v>
      </c>
      <c r="C158" s="34" t="s">
        <v>517</v>
      </c>
      <c r="D158" s="88">
        <v>2018</v>
      </c>
      <c r="E158" s="89">
        <v>2024</v>
      </c>
      <c r="F158" s="78">
        <v>284000</v>
      </c>
      <c r="G158" s="71">
        <v>50000</v>
      </c>
      <c r="H158" s="71">
        <v>50000</v>
      </c>
      <c r="I158" s="71">
        <v>50000</v>
      </c>
      <c r="J158" s="71">
        <v>50000</v>
      </c>
      <c r="K158" s="71"/>
      <c r="L158" s="71"/>
      <c r="M158" s="71"/>
      <c r="N158" s="71"/>
      <c r="O158" s="71"/>
      <c r="P158" s="72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0">
        <v>200000</v>
      </c>
      <c r="AF158" s="158"/>
      <c r="AG158" s="20">
        <f t="shared" si="35"/>
        <v>200000</v>
      </c>
      <c r="AH158" s="187" t="str">
        <f t="shared" si="33"/>
        <v>OK</v>
      </c>
      <c r="AI158" s="44" t="str">
        <f t="shared" si="34"/>
        <v>OK</v>
      </c>
      <c r="AJ158" s="180"/>
      <c r="AK158" s="180"/>
      <c r="AL158" s="277"/>
      <c r="AM158" s="180"/>
      <c r="AN158" s="180"/>
      <c r="AO158" s="180"/>
      <c r="AP158" s="180"/>
      <c r="AQ158" s="180"/>
      <c r="AR158" s="180"/>
      <c r="AS158" s="278"/>
      <c r="AT158" s="278"/>
      <c r="AU158" s="278"/>
    </row>
    <row r="159" spans="1:47" s="43" customFormat="1" ht="92.25" customHeight="1" x14ac:dyDescent="0.25">
      <c r="A159" s="180" t="s">
        <v>91</v>
      </c>
      <c r="B159" s="428" t="s">
        <v>170</v>
      </c>
      <c r="C159" s="34" t="s">
        <v>382</v>
      </c>
      <c r="D159" s="239">
        <v>2014</v>
      </c>
      <c r="E159" s="230">
        <v>2022</v>
      </c>
      <c r="F159" s="78">
        <v>287700</v>
      </c>
      <c r="G159" s="85">
        <v>68500</v>
      </c>
      <c r="H159" s="85">
        <v>82200</v>
      </c>
      <c r="I159" s="85"/>
      <c r="J159" s="85"/>
      <c r="K159" s="85"/>
      <c r="L159" s="85"/>
      <c r="M159" s="85"/>
      <c r="N159" s="85"/>
      <c r="O159" s="85"/>
      <c r="P159" s="86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4">
        <v>150700</v>
      </c>
      <c r="AF159" s="158"/>
      <c r="AG159" s="20">
        <f t="shared" si="35"/>
        <v>150700</v>
      </c>
      <c r="AH159" s="187" t="str">
        <f t="shared" si="33"/>
        <v>OK</v>
      </c>
      <c r="AI159" s="44" t="str">
        <f t="shared" si="34"/>
        <v>OK</v>
      </c>
      <c r="AJ159" s="180"/>
      <c r="AK159" s="180"/>
      <c r="AL159" s="277"/>
      <c r="AM159" s="180"/>
      <c r="AN159" s="180"/>
      <c r="AO159" s="180"/>
      <c r="AP159" s="180"/>
      <c r="AQ159" s="180"/>
      <c r="AR159" s="180"/>
      <c r="AS159" s="278"/>
      <c r="AT159" s="278"/>
      <c r="AU159" s="278"/>
    </row>
    <row r="160" spans="1:47" s="43" customFormat="1" ht="61.5" customHeight="1" x14ac:dyDescent="0.25">
      <c r="A160" s="180" t="s">
        <v>92</v>
      </c>
      <c r="B160" s="432" t="s">
        <v>435</v>
      </c>
      <c r="C160" s="221" t="s">
        <v>121</v>
      </c>
      <c r="D160" s="88">
        <v>2018</v>
      </c>
      <c r="E160" s="89">
        <v>2023</v>
      </c>
      <c r="F160" s="78">
        <v>1895375</v>
      </c>
      <c r="G160" s="71">
        <v>450000</v>
      </c>
      <c r="H160" s="71">
        <v>450000</v>
      </c>
      <c r="I160" s="71">
        <v>450000</v>
      </c>
      <c r="J160" s="71"/>
      <c r="K160" s="71"/>
      <c r="L160" s="71"/>
      <c r="M160" s="71"/>
      <c r="N160" s="71"/>
      <c r="O160" s="71"/>
      <c r="P160" s="72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0">
        <v>420000</v>
      </c>
      <c r="AF160" s="158"/>
      <c r="AG160" s="20">
        <f t="shared" si="35"/>
        <v>1350000</v>
      </c>
      <c r="AH160" s="187" t="str">
        <f t="shared" si="33"/>
        <v>OK</v>
      </c>
      <c r="AI160" s="44" t="str">
        <f t="shared" si="34"/>
        <v>OK</v>
      </c>
      <c r="AJ160" s="180"/>
      <c r="AK160" s="180"/>
      <c r="AL160" s="277"/>
      <c r="AM160" s="180"/>
      <c r="AN160" s="180"/>
      <c r="AO160" s="180"/>
      <c r="AP160" s="180"/>
      <c r="AQ160" s="180"/>
      <c r="AR160" s="180"/>
      <c r="AS160" s="278"/>
      <c r="AT160" s="278"/>
      <c r="AU160" s="278"/>
    </row>
    <row r="161" spans="1:47" s="43" customFormat="1" ht="54.75" customHeight="1" x14ac:dyDescent="0.25">
      <c r="A161" s="180" t="s">
        <v>93</v>
      </c>
      <c r="B161" s="433" t="s">
        <v>381</v>
      </c>
      <c r="C161" s="34" t="s">
        <v>607</v>
      </c>
      <c r="D161" s="88">
        <v>2018</v>
      </c>
      <c r="E161" s="89">
        <v>2024</v>
      </c>
      <c r="F161" s="78">
        <v>304160</v>
      </c>
      <c r="G161" s="71">
        <v>29160</v>
      </c>
      <c r="H161" s="71">
        <v>35000</v>
      </c>
      <c r="I161" s="71">
        <v>35000</v>
      </c>
      <c r="J161" s="71">
        <v>35000</v>
      </c>
      <c r="K161" s="71"/>
      <c r="L161" s="71"/>
      <c r="M161" s="71"/>
      <c r="N161" s="71"/>
      <c r="O161" s="71"/>
      <c r="P161" s="72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0">
        <v>70000</v>
      </c>
      <c r="AF161" s="158"/>
      <c r="AG161" s="20">
        <f t="shared" si="35"/>
        <v>134160</v>
      </c>
      <c r="AH161" s="187" t="str">
        <f t="shared" si="33"/>
        <v>OK</v>
      </c>
      <c r="AI161" s="44" t="str">
        <f t="shared" si="34"/>
        <v>OK</v>
      </c>
      <c r="AJ161" s="180"/>
      <c r="AK161" s="180"/>
      <c r="AL161" s="277"/>
      <c r="AM161" s="180"/>
      <c r="AN161" s="180"/>
      <c r="AO161" s="180"/>
      <c r="AP161" s="180"/>
      <c r="AQ161" s="180"/>
      <c r="AR161" s="180"/>
      <c r="AS161" s="278"/>
      <c r="AT161" s="278"/>
      <c r="AU161" s="278"/>
    </row>
    <row r="162" spans="1:47" s="43" customFormat="1" ht="63.75" customHeight="1" x14ac:dyDescent="0.25">
      <c r="A162" s="180" t="s">
        <v>94</v>
      </c>
      <c r="B162" s="433" t="s">
        <v>171</v>
      </c>
      <c r="C162" s="221" t="s">
        <v>514</v>
      </c>
      <c r="D162" s="88">
        <v>2020</v>
      </c>
      <c r="E162" s="89">
        <v>2024</v>
      </c>
      <c r="F162" s="78">
        <v>750</v>
      </c>
      <c r="G162" s="71">
        <v>150</v>
      </c>
      <c r="H162" s="71">
        <v>150</v>
      </c>
      <c r="I162" s="71">
        <v>150</v>
      </c>
      <c r="J162" s="71">
        <v>150</v>
      </c>
      <c r="K162" s="71"/>
      <c r="L162" s="71"/>
      <c r="M162" s="71"/>
      <c r="N162" s="71"/>
      <c r="O162" s="71"/>
      <c r="P162" s="72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0">
        <v>600</v>
      </c>
      <c r="AF162" s="158"/>
      <c r="AG162" s="20">
        <f t="shared" si="35"/>
        <v>600</v>
      </c>
      <c r="AH162" s="187" t="str">
        <f t="shared" si="33"/>
        <v>OK</v>
      </c>
      <c r="AI162" s="44" t="str">
        <f t="shared" si="34"/>
        <v>OK</v>
      </c>
      <c r="AJ162" s="180"/>
      <c r="AK162" s="180"/>
      <c r="AL162" s="277"/>
      <c r="AM162" s="180"/>
      <c r="AN162" s="180"/>
      <c r="AO162" s="180"/>
      <c r="AP162" s="180"/>
      <c r="AQ162" s="180"/>
      <c r="AR162" s="180"/>
      <c r="AS162" s="278"/>
      <c r="AT162" s="278"/>
      <c r="AU162" s="278"/>
    </row>
    <row r="163" spans="1:47" s="43" customFormat="1" ht="66.75" customHeight="1" x14ac:dyDescent="0.25">
      <c r="A163" s="180" t="s">
        <v>462</v>
      </c>
      <c r="B163" s="433" t="s">
        <v>172</v>
      </c>
      <c r="C163" s="221" t="s">
        <v>124</v>
      </c>
      <c r="D163" s="88">
        <v>2018</v>
      </c>
      <c r="E163" s="89">
        <v>2022</v>
      </c>
      <c r="F163" s="78">
        <v>240000</v>
      </c>
      <c r="G163" s="71">
        <v>30000</v>
      </c>
      <c r="H163" s="71">
        <v>30000</v>
      </c>
      <c r="I163" s="71"/>
      <c r="J163" s="71"/>
      <c r="K163" s="71"/>
      <c r="L163" s="71"/>
      <c r="M163" s="71"/>
      <c r="N163" s="71"/>
      <c r="O163" s="71"/>
      <c r="P163" s="72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0"/>
      <c r="AF163" s="158"/>
      <c r="AG163" s="20">
        <f t="shared" si="35"/>
        <v>60000</v>
      </c>
      <c r="AH163" s="187" t="str">
        <f t="shared" si="33"/>
        <v>OK</v>
      </c>
      <c r="AI163" s="44" t="str">
        <f t="shared" si="34"/>
        <v>OK</v>
      </c>
      <c r="AJ163" s="180"/>
      <c r="AK163" s="180"/>
      <c r="AL163" s="277"/>
      <c r="AM163" s="180"/>
      <c r="AN163" s="180"/>
      <c r="AO163" s="180"/>
      <c r="AP163" s="180"/>
      <c r="AQ163" s="180"/>
      <c r="AR163" s="180"/>
      <c r="AS163" s="278"/>
      <c r="AT163" s="278"/>
      <c r="AU163" s="278"/>
    </row>
    <row r="164" spans="1:47" s="43" customFormat="1" ht="59.25" customHeight="1" x14ac:dyDescent="0.25">
      <c r="A164" s="180" t="s">
        <v>463</v>
      </c>
      <c r="B164" s="433" t="s">
        <v>403</v>
      </c>
      <c r="C164" s="221" t="s">
        <v>515</v>
      </c>
      <c r="D164" s="88">
        <v>2018</v>
      </c>
      <c r="E164" s="89">
        <v>2024</v>
      </c>
      <c r="F164" s="78">
        <v>4617069</v>
      </c>
      <c r="G164" s="71">
        <v>369000</v>
      </c>
      <c r="H164" s="71">
        <v>369000</v>
      </c>
      <c r="I164" s="71">
        <v>369000</v>
      </c>
      <c r="J164" s="71">
        <v>400000</v>
      </c>
      <c r="K164" s="71"/>
      <c r="L164" s="71"/>
      <c r="M164" s="71"/>
      <c r="N164" s="71"/>
      <c r="O164" s="71"/>
      <c r="P164" s="72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0">
        <v>400000</v>
      </c>
      <c r="AF164" s="158"/>
      <c r="AG164" s="20">
        <f t="shared" si="35"/>
        <v>1507000</v>
      </c>
      <c r="AH164" s="187" t="str">
        <f t="shared" si="33"/>
        <v>OK</v>
      </c>
      <c r="AI164" s="44" t="str">
        <f t="shared" si="34"/>
        <v>OK</v>
      </c>
      <c r="AJ164" s="180"/>
      <c r="AK164" s="180"/>
      <c r="AL164" s="277"/>
      <c r="AM164" s="180"/>
      <c r="AN164" s="180"/>
      <c r="AO164" s="180"/>
      <c r="AP164" s="180"/>
      <c r="AQ164" s="180"/>
      <c r="AR164" s="180"/>
      <c r="AS164" s="278"/>
      <c r="AT164" s="278"/>
      <c r="AU164" s="278"/>
    </row>
    <row r="165" spans="1:47" s="43" customFormat="1" ht="51" customHeight="1" x14ac:dyDescent="0.25">
      <c r="A165" s="180" t="s">
        <v>95</v>
      </c>
      <c r="B165" s="429" t="s">
        <v>407</v>
      </c>
      <c r="C165" s="221" t="s">
        <v>405</v>
      </c>
      <c r="D165" s="88">
        <v>2018</v>
      </c>
      <c r="E165" s="89">
        <v>2022</v>
      </c>
      <c r="F165" s="78">
        <v>1753936</v>
      </c>
      <c r="G165" s="71">
        <v>145300</v>
      </c>
      <c r="H165" s="71">
        <v>159000</v>
      </c>
      <c r="I165" s="71"/>
      <c r="J165" s="71"/>
      <c r="K165" s="71"/>
      <c r="L165" s="71"/>
      <c r="M165" s="71"/>
      <c r="N165" s="71"/>
      <c r="O165" s="71"/>
      <c r="P165" s="72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0">
        <v>304300</v>
      </c>
      <c r="AF165" s="158"/>
      <c r="AG165" s="20">
        <f t="shared" si="35"/>
        <v>304300</v>
      </c>
      <c r="AH165" s="187" t="str">
        <f t="shared" si="33"/>
        <v>OK</v>
      </c>
      <c r="AI165" s="44" t="str">
        <f t="shared" si="34"/>
        <v>OK</v>
      </c>
      <c r="AJ165" s="180"/>
      <c r="AK165" s="180"/>
      <c r="AL165" s="277"/>
      <c r="AM165" s="180"/>
      <c r="AN165" s="180"/>
      <c r="AO165" s="180"/>
      <c r="AP165" s="180"/>
      <c r="AQ165" s="180"/>
      <c r="AR165" s="180"/>
      <c r="AS165" s="278"/>
      <c r="AT165" s="278"/>
      <c r="AU165" s="278"/>
    </row>
    <row r="166" spans="1:47" s="43" customFormat="1" ht="58.5" customHeight="1" x14ac:dyDescent="0.25">
      <c r="A166" s="180" t="s">
        <v>637</v>
      </c>
      <c r="B166" s="429" t="s">
        <v>432</v>
      </c>
      <c r="C166" s="221" t="s">
        <v>433</v>
      </c>
      <c r="D166" s="88">
        <v>2019</v>
      </c>
      <c r="E166" s="89">
        <v>2024</v>
      </c>
      <c r="F166" s="78">
        <v>1448055</v>
      </c>
      <c r="G166" s="71">
        <v>205100</v>
      </c>
      <c r="H166" s="71">
        <v>300000</v>
      </c>
      <c r="I166" s="71">
        <v>300000</v>
      </c>
      <c r="J166" s="71">
        <v>300000</v>
      </c>
      <c r="K166" s="71"/>
      <c r="L166" s="71"/>
      <c r="M166" s="71"/>
      <c r="N166" s="71"/>
      <c r="O166" s="71"/>
      <c r="P166" s="72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0"/>
      <c r="AF166" s="158"/>
      <c r="AG166" s="20">
        <f t="shared" si="35"/>
        <v>1105100</v>
      </c>
      <c r="AH166" s="187" t="str">
        <f t="shared" si="33"/>
        <v>OK</v>
      </c>
      <c r="AI166" s="44" t="str">
        <f t="shared" si="34"/>
        <v>OK</v>
      </c>
      <c r="AJ166" s="180"/>
      <c r="AK166" s="180"/>
      <c r="AL166" s="277"/>
      <c r="AM166" s="180"/>
      <c r="AN166" s="180"/>
      <c r="AO166" s="180"/>
      <c r="AP166" s="180"/>
      <c r="AQ166" s="180"/>
      <c r="AR166" s="180"/>
      <c r="AS166" s="278"/>
      <c r="AT166" s="278"/>
      <c r="AU166" s="278"/>
    </row>
    <row r="167" spans="1:47" s="43" customFormat="1" ht="58.5" customHeight="1" x14ac:dyDescent="0.25">
      <c r="A167" s="180" t="s">
        <v>464</v>
      </c>
      <c r="B167" s="429" t="s">
        <v>432</v>
      </c>
      <c r="C167" s="221" t="s">
        <v>389</v>
      </c>
      <c r="D167" s="88">
        <v>2019</v>
      </c>
      <c r="E167" s="89">
        <v>2025</v>
      </c>
      <c r="F167" s="78">
        <v>835998</v>
      </c>
      <c r="G167" s="71">
        <v>102600</v>
      </c>
      <c r="H167" s="71">
        <v>118200</v>
      </c>
      <c r="I167" s="71">
        <v>162000</v>
      </c>
      <c r="J167" s="71">
        <v>162000</v>
      </c>
      <c r="K167" s="71">
        <v>162000</v>
      </c>
      <c r="L167" s="71"/>
      <c r="M167" s="71"/>
      <c r="N167" s="71"/>
      <c r="O167" s="71"/>
      <c r="P167" s="72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0"/>
      <c r="AF167" s="158"/>
      <c r="AG167" s="20">
        <f t="shared" si="35"/>
        <v>706800</v>
      </c>
      <c r="AH167" s="187" t="str">
        <f t="shared" si="33"/>
        <v>OK</v>
      </c>
      <c r="AI167" s="44" t="str">
        <f t="shared" si="34"/>
        <v>OK</v>
      </c>
      <c r="AJ167" s="180"/>
      <c r="AK167" s="180"/>
      <c r="AL167" s="277"/>
      <c r="AM167" s="180"/>
      <c r="AN167" s="180"/>
      <c r="AO167" s="180"/>
      <c r="AP167" s="180"/>
      <c r="AQ167" s="180"/>
      <c r="AR167" s="180"/>
      <c r="AS167" s="278"/>
      <c r="AT167" s="278"/>
      <c r="AU167" s="278"/>
    </row>
    <row r="168" spans="1:47" s="43" customFormat="1" ht="58.5" customHeight="1" x14ac:dyDescent="0.25">
      <c r="A168" s="180" t="s">
        <v>96</v>
      </c>
      <c r="B168" s="429" t="s">
        <v>432</v>
      </c>
      <c r="C168" s="221" t="s">
        <v>425</v>
      </c>
      <c r="D168" s="88">
        <v>2019</v>
      </c>
      <c r="E168" s="89">
        <v>2025</v>
      </c>
      <c r="F168" s="78">
        <v>407968</v>
      </c>
      <c r="G168" s="71">
        <v>54000</v>
      </c>
      <c r="H168" s="71">
        <v>54000</v>
      </c>
      <c r="I168" s="71">
        <v>54000</v>
      </c>
      <c r="J168" s="71">
        <v>54000</v>
      </c>
      <c r="K168" s="71">
        <v>81000</v>
      </c>
      <c r="L168" s="71"/>
      <c r="M168" s="71"/>
      <c r="N168" s="71"/>
      <c r="O168" s="71"/>
      <c r="P168" s="72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0"/>
      <c r="AF168" s="158"/>
      <c r="AG168" s="20">
        <f t="shared" si="35"/>
        <v>297000</v>
      </c>
      <c r="AH168" s="187" t="str">
        <f t="shared" si="33"/>
        <v>OK</v>
      </c>
      <c r="AI168" s="44" t="str">
        <f t="shared" si="34"/>
        <v>OK</v>
      </c>
      <c r="AJ168" s="180"/>
      <c r="AK168" s="180"/>
      <c r="AL168" s="277"/>
      <c r="AM168" s="180"/>
      <c r="AN168" s="180"/>
      <c r="AO168" s="180"/>
      <c r="AP168" s="180"/>
      <c r="AQ168" s="180"/>
      <c r="AR168" s="180"/>
      <c r="AS168" s="278"/>
      <c r="AT168" s="278"/>
      <c r="AU168" s="278"/>
    </row>
    <row r="169" spans="1:47" s="43" customFormat="1" ht="58.5" customHeight="1" x14ac:dyDescent="0.25">
      <c r="A169" s="180" t="s">
        <v>97</v>
      </c>
      <c r="B169" s="429" t="s">
        <v>432</v>
      </c>
      <c r="C169" s="221" t="s">
        <v>123</v>
      </c>
      <c r="D169" s="88">
        <v>2019</v>
      </c>
      <c r="E169" s="89">
        <v>2025</v>
      </c>
      <c r="F169" s="78">
        <v>351000</v>
      </c>
      <c r="G169" s="71">
        <v>54000</v>
      </c>
      <c r="H169" s="71">
        <v>54000</v>
      </c>
      <c r="I169" s="71">
        <v>54000</v>
      </c>
      <c r="J169" s="71">
        <v>54000</v>
      </c>
      <c r="K169" s="71">
        <v>81000</v>
      </c>
      <c r="L169" s="71"/>
      <c r="M169" s="71"/>
      <c r="N169" s="71"/>
      <c r="O169" s="71"/>
      <c r="P169" s="72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0">
        <v>228652</v>
      </c>
      <c r="AF169" s="158"/>
      <c r="AG169" s="20">
        <f t="shared" si="35"/>
        <v>297000</v>
      </c>
      <c r="AH169" s="187" t="str">
        <f t="shared" si="33"/>
        <v>OK</v>
      </c>
      <c r="AI169" s="44" t="str">
        <f t="shared" si="34"/>
        <v>OK</v>
      </c>
      <c r="AJ169" s="180"/>
      <c r="AK169" s="180"/>
      <c r="AL169" s="277"/>
      <c r="AM169" s="180"/>
      <c r="AN169" s="180"/>
      <c r="AO169" s="180"/>
      <c r="AP169" s="180"/>
      <c r="AQ169" s="180"/>
      <c r="AR169" s="180"/>
      <c r="AS169" s="278"/>
      <c r="AT169" s="278"/>
      <c r="AU169" s="278"/>
    </row>
    <row r="170" spans="1:47" s="43" customFormat="1" ht="58.5" customHeight="1" x14ac:dyDescent="0.25">
      <c r="A170" s="180" t="s">
        <v>98</v>
      </c>
      <c r="B170" s="429" t="s">
        <v>432</v>
      </c>
      <c r="C170" s="221" t="s">
        <v>441</v>
      </c>
      <c r="D170" s="88">
        <v>2019</v>
      </c>
      <c r="E170" s="89">
        <v>2022</v>
      </c>
      <c r="F170" s="78">
        <v>410100</v>
      </c>
      <c r="G170" s="71">
        <v>140000</v>
      </c>
      <c r="H170" s="71">
        <v>130000</v>
      </c>
      <c r="I170" s="71"/>
      <c r="J170" s="71"/>
      <c r="K170" s="71"/>
      <c r="L170" s="71"/>
      <c r="M170" s="71"/>
      <c r="N170" s="71"/>
      <c r="O170" s="71"/>
      <c r="P170" s="72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0"/>
      <c r="AF170" s="158"/>
      <c r="AG170" s="20">
        <f t="shared" si="35"/>
        <v>270000</v>
      </c>
      <c r="AH170" s="187" t="str">
        <f t="shared" si="33"/>
        <v>OK</v>
      </c>
      <c r="AI170" s="44" t="str">
        <f t="shared" si="34"/>
        <v>OK</v>
      </c>
      <c r="AJ170" s="180"/>
      <c r="AK170" s="180"/>
      <c r="AL170" s="277"/>
      <c r="AM170" s="180"/>
      <c r="AN170" s="180"/>
      <c r="AO170" s="180"/>
      <c r="AP170" s="180"/>
      <c r="AQ170" s="180"/>
      <c r="AR170" s="180"/>
      <c r="AS170" s="278"/>
      <c r="AT170" s="278"/>
      <c r="AU170" s="278"/>
    </row>
    <row r="171" spans="1:47" s="43" customFormat="1" ht="56.25" customHeight="1" x14ac:dyDescent="0.25">
      <c r="A171" s="180" t="s">
        <v>99</v>
      </c>
      <c r="B171" s="429" t="s">
        <v>432</v>
      </c>
      <c r="C171" s="221" t="s">
        <v>383</v>
      </c>
      <c r="D171" s="88">
        <v>2019</v>
      </c>
      <c r="E171" s="89">
        <v>2025</v>
      </c>
      <c r="F171" s="78">
        <v>1473565</v>
      </c>
      <c r="G171" s="71">
        <v>171000</v>
      </c>
      <c r="H171" s="71">
        <v>216000</v>
      </c>
      <c r="I171" s="71">
        <v>216000</v>
      </c>
      <c r="J171" s="71">
        <v>216000</v>
      </c>
      <c r="K171" s="71">
        <v>324000</v>
      </c>
      <c r="L171" s="71"/>
      <c r="M171" s="71"/>
      <c r="N171" s="71"/>
      <c r="O171" s="71"/>
      <c r="P171" s="72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0">
        <v>858208</v>
      </c>
      <c r="AF171" s="158"/>
      <c r="AG171" s="20">
        <f t="shared" si="35"/>
        <v>1143000</v>
      </c>
      <c r="AH171" s="187" t="str">
        <f t="shared" si="33"/>
        <v>OK</v>
      </c>
      <c r="AI171" s="44" t="str">
        <f t="shared" si="34"/>
        <v>OK</v>
      </c>
      <c r="AJ171" s="180"/>
      <c r="AK171" s="180"/>
      <c r="AL171" s="277"/>
      <c r="AM171" s="180"/>
      <c r="AN171" s="180"/>
      <c r="AO171" s="180"/>
      <c r="AP171" s="180"/>
      <c r="AQ171" s="180"/>
      <c r="AR171" s="180"/>
      <c r="AS171" s="278"/>
      <c r="AT171" s="278"/>
      <c r="AU171" s="278"/>
    </row>
    <row r="172" spans="1:47" s="43" customFormat="1" ht="56.25" customHeight="1" x14ac:dyDescent="0.25">
      <c r="A172" s="180" t="s">
        <v>100</v>
      </c>
      <c r="B172" s="429" t="s">
        <v>432</v>
      </c>
      <c r="C172" s="221" t="s">
        <v>431</v>
      </c>
      <c r="D172" s="88">
        <v>2019</v>
      </c>
      <c r="E172" s="89">
        <v>2024</v>
      </c>
      <c r="F172" s="78">
        <v>1521417</v>
      </c>
      <c r="G172" s="71">
        <v>210000</v>
      </c>
      <c r="H172" s="71">
        <v>210000</v>
      </c>
      <c r="I172" s="71">
        <v>350000</v>
      </c>
      <c r="J172" s="71">
        <v>350000</v>
      </c>
      <c r="K172" s="71"/>
      <c r="L172" s="71"/>
      <c r="M172" s="71"/>
      <c r="N172" s="71"/>
      <c r="O172" s="71"/>
      <c r="P172" s="72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0">
        <v>743950</v>
      </c>
      <c r="AF172" s="158"/>
      <c r="AG172" s="20">
        <f t="shared" si="35"/>
        <v>1120000</v>
      </c>
      <c r="AH172" s="187" t="str">
        <f t="shared" si="33"/>
        <v>OK</v>
      </c>
      <c r="AI172" s="44" t="str">
        <f t="shared" si="34"/>
        <v>OK</v>
      </c>
      <c r="AJ172" s="180"/>
      <c r="AK172" s="180"/>
      <c r="AL172" s="277"/>
      <c r="AM172" s="180"/>
      <c r="AN172" s="180"/>
      <c r="AO172" s="180"/>
      <c r="AP172" s="180"/>
      <c r="AQ172" s="180"/>
      <c r="AR172" s="180"/>
      <c r="AS172" s="278"/>
      <c r="AT172" s="278"/>
      <c r="AU172" s="278"/>
    </row>
    <row r="173" spans="1:47" s="43" customFormat="1" ht="56.25" customHeight="1" x14ac:dyDescent="0.25">
      <c r="A173" s="180" t="s">
        <v>101</v>
      </c>
      <c r="B173" s="429" t="s">
        <v>432</v>
      </c>
      <c r="C173" s="221" t="s">
        <v>121</v>
      </c>
      <c r="D173" s="88">
        <v>2019</v>
      </c>
      <c r="E173" s="89">
        <v>2025</v>
      </c>
      <c r="F173" s="78">
        <v>1354172</v>
      </c>
      <c r="G173" s="71">
        <v>216000</v>
      </c>
      <c r="H173" s="71">
        <v>216000</v>
      </c>
      <c r="I173" s="71">
        <v>216000</v>
      </c>
      <c r="J173" s="71">
        <v>216000</v>
      </c>
      <c r="K173" s="71">
        <v>324000</v>
      </c>
      <c r="L173" s="71"/>
      <c r="M173" s="71"/>
      <c r="N173" s="71"/>
      <c r="O173" s="71"/>
      <c r="P173" s="72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0">
        <v>432000</v>
      </c>
      <c r="AF173" s="158"/>
      <c r="AG173" s="20">
        <f t="shared" si="35"/>
        <v>1188000</v>
      </c>
      <c r="AH173" s="187" t="str">
        <f t="shared" si="33"/>
        <v>OK</v>
      </c>
      <c r="AI173" s="44" t="str">
        <f t="shared" si="34"/>
        <v>OK</v>
      </c>
      <c r="AJ173" s="180"/>
      <c r="AK173" s="180"/>
      <c r="AL173" s="277"/>
      <c r="AM173" s="180"/>
      <c r="AN173" s="180"/>
      <c r="AO173" s="180"/>
      <c r="AP173" s="180"/>
      <c r="AQ173" s="180"/>
      <c r="AR173" s="180"/>
      <c r="AS173" s="278"/>
      <c r="AT173" s="278"/>
      <c r="AU173" s="278"/>
    </row>
    <row r="174" spans="1:47" s="43" customFormat="1" ht="56.25" customHeight="1" x14ac:dyDescent="0.25">
      <c r="A174" s="180" t="s">
        <v>638</v>
      </c>
      <c r="B174" s="429" t="s">
        <v>432</v>
      </c>
      <c r="C174" s="221" t="s">
        <v>122</v>
      </c>
      <c r="D174" s="88">
        <v>2019</v>
      </c>
      <c r="E174" s="89">
        <v>2025</v>
      </c>
      <c r="F174" s="78">
        <v>721300</v>
      </c>
      <c r="G174" s="71">
        <v>108000</v>
      </c>
      <c r="H174" s="71">
        <v>108000</v>
      </c>
      <c r="I174" s="71">
        <v>108000</v>
      </c>
      <c r="J174" s="71">
        <v>108000</v>
      </c>
      <c r="K174" s="71">
        <v>162000</v>
      </c>
      <c r="L174" s="71"/>
      <c r="M174" s="71"/>
      <c r="N174" s="71"/>
      <c r="O174" s="71"/>
      <c r="P174" s="72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0">
        <v>200000</v>
      </c>
      <c r="AF174" s="158"/>
      <c r="AG174" s="20">
        <f t="shared" si="35"/>
        <v>594000</v>
      </c>
      <c r="AH174" s="187" t="str">
        <f t="shared" si="33"/>
        <v>OK</v>
      </c>
      <c r="AI174" s="44" t="str">
        <f t="shared" si="34"/>
        <v>OK</v>
      </c>
      <c r="AJ174" s="180"/>
      <c r="AK174" s="180"/>
      <c r="AL174" s="277"/>
      <c r="AM174" s="180"/>
      <c r="AN174" s="180"/>
      <c r="AO174" s="180"/>
      <c r="AP174" s="180"/>
      <c r="AQ174" s="180"/>
      <c r="AR174" s="180"/>
      <c r="AS174" s="278"/>
      <c r="AT174" s="278"/>
      <c r="AU174" s="278"/>
    </row>
    <row r="175" spans="1:47" s="43" customFormat="1" ht="56.25" customHeight="1" x14ac:dyDescent="0.25">
      <c r="A175" s="180" t="s">
        <v>102</v>
      </c>
      <c r="B175" s="429" t="s">
        <v>432</v>
      </c>
      <c r="C175" s="221" t="s">
        <v>453</v>
      </c>
      <c r="D175" s="88">
        <v>2019</v>
      </c>
      <c r="E175" s="89">
        <v>2025</v>
      </c>
      <c r="F175" s="78">
        <v>384251</v>
      </c>
      <c r="G175" s="71">
        <v>54000</v>
      </c>
      <c r="H175" s="71">
        <v>54000</v>
      </c>
      <c r="I175" s="71">
        <v>54000</v>
      </c>
      <c r="J175" s="71">
        <v>54000</v>
      </c>
      <c r="K175" s="71">
        <v>81000</v>
      </c>
      <c r="L175" s="71"/>
      <c r="M175" s="71"/>
      <c r="N175" s="71"/>
      <c r="O175" s="71"/>
      <c r="P175" s="72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0"/>
      <c r="AF175" s="158"/>
      <c r="AG175" s="20">
        <f t="shared" si="35"/>
        <v>297000</v>
      </c>
      <c r="AH175" s="187" t="str">
        <f t="shared" si="33"/>
        <v>OK</v>
      </c>
      <c r="AI175" s="44" t="str">
        <f t="shared" si="34"/>
        <v>OK</v>
      </c>
      <c r="AJ175" s="180"/>
      <c r="AK175" s="180"/>
      <c r="AL175" s="277"/>
      <c r="AM175" s="180"/>
      <c r="AN175" s="180"/>
      <c r="AO175" s="180"/>
      <c r="AP175" s="180"/>
      <c r="AQ175" s="180"/>
      <c r="AR175" s="180"/>
      <c r="AS175" s="278"/>
      <c r="AT175" s="278"/>
      <c r="AU175" s="278"/>
    </row>
    <row r="176" spans="1:47" s="43" customFormat="1" ht="69" customHeight="1" x14ac:dyDescent="0.25">
      <c r="A176" s="180" t="s">
        <v>103</v>
      </c>
      <c r="B176" s="429" t="s">
        <v>432</v>
      </c>
      <c r="C176" s="221" t="s">
        <v>454</v>
      </c>
      <c r="D176" s="88">
        <v>2019</v>
      </c>
      <c r="E176" s="89">
        <v>2025</v>
      </c>
      <c r="F176" s="78">
        <v>384251</v>
      </c>
      <c r="G176" s="71">
        <v>54000</v>
      </c>
      <c r="H176" s="71">
        <v>54000</v>
      </c>
      <c r="I176" s="71">
        <v>54000</v>
      </c>
      <c r="J176" s="71">
        <v>54000</v>
      </c>
      <c r="K176" s="71">
        <v>81000</v>
      </c>
      <c r="L176" s="71"/>
      <c r="M176" s="71"/>
      <c r="N176" s="71"/>
      <c r="O176" s="71"/>
      <c r="P176" s="72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0"/>
      <c r="AF176" s="158"/>
      <c r="AG176" s="20">
        <f t="shared" si="35"/>
        <v>297000</v>
      </c>
      <c r="AH176" s="187" t="str">
        <f t="shared" si="33"/>
        <v>OK</v>
      </c>
      <c r="AI176" s="44" t="str">
        <f t="shared" si="34"/>
        <v>OK</v>
      </c>
      <c r="AJ176" s="180"/>
      <c r="AK176" s="180"/>
      <c r="AL176" s="277"/>
      <c r="AM176" s="180"/>
      <c r="AN176" s="180"/>
      <c r="AO176" s="180"/>
      <c r="AP176" s="180"/>
      <c r="AQ176" s="180"/>
      <c r="AR176" s="180"/>
      <c r="AS176" s="278"/>
      <c r="AT176" s="278"/>
      <c r="AU176" s="278"/>
    </row>
    <row r="177" spans="1:47" s="43" customFormat="1" ht="56.25" customHeight="1" x14ac:dyDescent="0.25">
      <c r="A177" s="180" t="s">
        <v>465</v>
      </c>
      <c r="B177" s="429" t="s">
        <v>446</v>
      </c>
      <c r="C177" s="221" t="s">
        <v>447</v>
      </c>
      <c r="D177" s="88">
        <v>2019</v>
      </c>
      <c r="E177" s="89">
        <v>2022</v>
      </c>
      <c r="F177" s="78">
        <v>1469880</v>
      </c>
      <c r="G177" s="71">
        <v>570000</v>
      </c>
      <c r="H177" s="71">
        <v>399880</v>
      </c>
      <c r="I177" s="71"/>
      <c r="J177" s="71"/>
      <c r="K177" s="71"/>
      <c r="L177" s="71"/>
      <c r="M177" s="71"/>
      <c r="N177" s="71"/>
      <c r="O177" s="71"/>
      <c r="P177" s="72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0">
        <v>471000</v>
      </c>
      <c r="AF177" s="158"/>
      <c r="AG177" s="20">
        <f t="shared" si="35"/>
        <v>969880</v>
      </c>
      <c r="AH177" s="187" t="str">
        <f t="shared" si="33"/>
        <v>OK</v>
      </c>
      <c r="AI177" s="44" t="str">
        <f t="shared" si="34"/>
        <v>OK</v>
      </c>
      <c r="AJ177" s="180"/>
      <c r="AK177" s="180"/>
      <c r="AL177" s="277"/>
      <c r="AM177" s="180"/>
      <c r="AN177" s="180"/>
      <c r="AO177" s="180"/>
      <c r="AP177" s="180"/>
      <c r="AQ177" s="180"/>
      <c r="AR177" s="180"/>
      <c r="AS177" s="278"/>
      <c r="AT177" s="278"/>
      <c r="AU177" s="278"/>
    </row>
    <row r="178" spans="1:47" s="43" customFormat="1" ht="87" customHeight="1" x14ac:dyDescent="0.25">
      <c r="A178" s="180" t="s">
        <v>466</v>
      </c>
      <c r="B178" s="429" t="s">
        <v>606</v>
      </c>
      <c r="C178" s="221" t="s">
        <v>515</v>
      </c>
      <c r="D178" s="88">
        <v>2019</v>
      </c>
      <c r="E178" s="89">
        <v>2025</v>
      </c>
      <c r="F178" s="78">
        <v>20985960</v>
      </c>
      <c r="G178" s="71">
        <v>2666800</v>
      </c>
      <c r="H178" s="71">
        <v>2783500</v>
      </c>
      <c r="I178" s="71">
        <v>2690300</v>
      </c>
      <c r="J178" s="71">
        <v>2600000</v>
      </c>
      <c r="K178" s="71">
        <v>2600000</v>
      </c>
      <c r="L178" s="71"/>
      <c r="M178" s="71"/>
      <c r="N178" s="71"/>
      <c r="O178" s="71"/>
      <c r="P178" s="72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0">
        <v>13286072</v>
      </c>
      <c r="AF178" s="158"/>
      <c r="AG178" s="20">
        <f t="shared" si="35"/>
        <v>13340600</v>
      </c>
      <c r="AH178" s="187" t="str">
        <f t="shared" si="33"/>
        <v>OK</v>
      </c>
      <c r="AI178" s="44" t="str">
        <f t="shared" si="34"/>
        <v>OK</v>
      </c>
      <c r="AJ178" s="180"/>
      <c r="AK178" s="180"/>
      <c r="AL178" s="277"/>
      <c r="AM178" s="180"/>
      <c r="AN178" s="180"/>
      <c r="AO178" s="180"/>
      <c r="AP178" s="180"/>
      <c r="AQ178" s="180"/>
      <c r="AR178" s="180"/>
      <c r="AS178" s="278"/>
      <c r="AT178" s="278"/>
      <c r="AU178" s="278"/>
    </row>
    <row r="179" spans="1:47" s="43" customFormat="1" ht="49.5" customHeight="1" x14ac:dyDescent="0.25">
      <c r="A179" s="180" t="s">
        <v>104</v>
      </c>
      <c r="B179" s="429" t="s">
        <v>605</v>
      </c>
      <c r="C179" s="221" t="s">
        <v>515</v>
      </c>
      <c r="D179" s="88">
        <v>2019</v>
      </c>
      <c r="E179" s="89">
        <v>2024</v>
      </c>
      <c r="F179" s="78">
        <v>14368000</v>
      </c>
      <c r="G179" s="71">
        <v>2672000</v>
      </c>
      <c r="H179" s="71">
        <v>2256000</v>
      </c>
      <c r="I179" s="71">
        <v>2256000</v>
      </c>
      <c r="J179" s="71">
        <v>2256000</v>
      </c>
      <c r="K179" s="71"/>
      <c r="L179" s="71"/>
      <c r="M179" s="71"/>
      <c r="N179" s="71"/>
      <c r="O179" s="71"/>
      <c r="P179" s="72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0">
        <v>7595779</v>
      </c>
      <c r="AF179" s="158"/>
      <c r="AG179" s="20">
        <f t="shared" si="35"/>
        <v>9440000</v>
      </c>
      <c r="AH179" s="187" t="str">
        <f>IF(G179&lt;=F179,"OK","BŁĄD")</f>
        <v>OK</v>
      </c>
      <c r="AI179" s="44" t="str">
        <f t="shared" si="34"/>
        <v>OK</v>
      </c>
      <c r="AJ179" s="180"/>
      <c r="AK179" s="180"/>
      <c r="AL179" s="277"/>
      <c r="AM179" s="180"/>
      <c r="AN179" s="180"/>
      <c r="AO179" s="180"/>
      <c r="AP179" s="180"/>
      <c r="AQ179" s="180"/>
      <c r="AR179" s="180"/>
      <c r="AS179" s="278"/>
      <c r="AT179" s="278"/>
      <c r="AU179" s="278"/>
    </row>
    <row r="180" spans="1:47" s="43" customFormat="1" ht="98.25" customHeight="1" x14ac:dyDescent="0.25">
      <c r="A180" s="180" t="s">
        <v>639</v>
      </c>
      <c r="B180" s="429" t="s">
        <v>440</v>
      </c>
      <c r="C180" s="221" t="s">
        <v>123</v>
      </c>
      <c r="D180" s="88">
        <v>2019</v>
      </c>
      <c r="E180" s="89">
        <v>2024</v>
      </c>
      <c r="F180" s="78">
        <v>222086511</v>
      </c>
      <c r="G180" s="71">
        <v>46621087</v>
      </c>
      <c r="H180" s="71">
        <v>39493629</v>
      </c>
      <c r="I180" s="71">
        <v>23697000</v>
      </c>
      <c r="J180" s="71">
        <v>18075000</v>
      </c>
      <c r="K180" s="71"/>
      <c r="L180" s="71"/>
      <c r="M180" s="71"/>
      <c r="N180" s="71"/>
      <c r="O180" s="71"/>
      <c r="P180" s="72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0">
        <v>64430667</v>
      </c>
      <c r="AF180" s="158"/>
      <c r="AG180" s="20">
        <f t="shared" si="35"/>
        <v>127886716</v>
      </c>
      <c r="AH180" s="187" t="str">
        <f t="shared" si="33"/>
        <v>OK</v>
      </c>
      <c r="AI180" s="44" t="str">
        <f t="shared" si="34"/>
        <v>OK</v>
      </c>
      <c r="AJ180" s="180"/>
      <c r="AK180" s="180"/>
      <c r="AL180" s="277"/>
      <c r="AM180" s="180"/>
      <c r="AN180" s="180"/>
      <c r="AO180" s="180"/>
      <c r="AP180" s="180"/>
      <c r="AQ180" s="180"/>
      <c r="AR180" s="180"/>
      <c r="AS180" s="278"/>
      <c r="AT180" s="278"/>
      <c r="AU180" s="278"/>
    </row>
    <row r="181" spans="1:47" s="43" customFormat="1" ht="79.5" customHeight="1" x14ac:dyDescent="0.25">
      <c r="A181" s="180" t="s">
        <v>640</v>
      </c>
      <c r="B181" s="429" t="s">
        <v>439</v>
      </c>
      <c r="C181" s="221" t="s">
        <v>123</v>
      </c>
      <c r="D181" s="88">
        <v>2019</v>
      </c>
      <c r="E181" s="89">
        <v>2024</v>
      </c>
      <c r="F181" s="78">
        <v>685659</v>
      </c>
      <c r="G181" s="71">
        <v>208100</v>
      </c>
      <c r="H181" s="71">
        <v>142600</v>
      </c>
      <c r="I181" s="71">
        <v>23000</v>
      </c>
      <c r="J181" s="71">
        <v>5000</v>
      </c>
      <c r="K181" s="71"/>
      <c r="L181" s="71"/>
      <c r="M181" s="71"/>
      <c r="N181" s="71"/>
      <c r="O181" s="71"/>
      <c r="P181" s="72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0">
        <v>192421</v>
      </c>
      <c r="AF181" s="158"/>
      <c r="AG181" s="20">
        <f t="shared" si="35"/>
        <v>378700</v>
      </c>
      <c r="AH181" s="187" t="str">
        <f t="shared" si="33"/>
        <v>OK</v>
      </c>
      <c r="AI181" s="44" t="str">
        <f t="shared" si="34"/>
        <v>OK</v>
      </c>
      <c r="AJ181" s="180"/>
      <c r="AK181" s="180"/>
      <c r="AL181" s="277"/>
      <c r="AM181" s="180"/>
      <c r="AN181" s="180"/>
      <c r="AO181" s="180"/>
      <c r="AP181" s="180"/>
      <c r="AQ181" s="180"/>
      <c r="AR181" s="180"/>
      <c r="AS181" s="278"/>
      <c r="AT181" s="278"/>
      <c r="AU181" s="278"/>
    </row>
    <row r="182" spans="1:47" s="43" customFormat="1" ht="48.75" customHeight="1" x14ac:dyDescent="0.25">
      <c r="A182" s="180" t="s">
        <v>105</v>
      </c>
      <c r="B182" s="429" t="s">
        <v>438</v>
      </c>
      <c r="C182" s="221" t="s">
        <v>430</v>
      </c>
      <c r="D182" s="88">
        <v>2019</v>
      </c>
      <c r="E182" s="89">
        <v>2025</v>
      </c>
      <c r="F182" s="78">
        <v>2880539</v>
      </c>
      <c r="G182" s="71">
        <v>308892</v>
      </c>
      <c r="H182" s="71">
        <v>500000</v>
      </c>
      <c r="I182" s="71">
        <v>500000</v>
      </c>
      <c r="J182" s="71">
        <v>500000</v>
      </c>
      <c r="K182" s="71">
        <v>500000</v>
      </c>
      <c r="L182" s="71"/>
      <c r="M182" s="71"/>
      <c r="N182" s="71"/>
      <c r="O182" s="71"/>
      <c r="P182" s="72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0">
        <v>2282642</v>
      </c>
      <c r="AF182" s="158"/>
      <c r="AG182" s="20">
        <f t="shared" si="35"/>
        <v>2308892</v>
      </c>
      <c r="AH182" s="187" t="str">
        <f t="shared" si="33"/>
        <v>OK</v>
      </c>
      <c r="AI182" s="44" t="str">
        <f t="shared" si="34"/>
        <v>OK</v>
      </c>
      <c r="AJ182" s="180"/>
      <c r="AK182" s="180"/>
      <c r="AL182" s="277"/>
      <c r="AM182" s="180"/>
      <c r="AN182" s="180"/>
      <c r="AO182" s="180"/>
      <c r="AP182" s="180"/>
      <c r="AQ182" s="180"/>
      <c r="AR182" s="180"/>
      <c r="AS182" s="278"/>
      <c r="AT182" s="278"/>
      <c r="AU182" s="278"/>
    </row>
    <row r="183" spans="1:47" s="43" customFormat="1" ht="90.75" customHeight="1" x14ac:dyDescent="0.25">
      <c r="A183" s="180" t="s">
        <v>106</v>
      </c>
      <c r="B183" s="429" t="s">
        <v>434</v>
      </c>
      <c r="C183" s="221" t="s">
        <v>121</v>
      </c>
      <c r="D183" s="88">
        <v>2019</v>
      </c>
      <c r="E183" s="89">
        <v>2025</v>
      </c>
      <c r="F183" s="78">
        <v>16773990</v>
      </c>
      <c r="G183" s="71">
        <v>3700000</v>
      </c>
      <c r="H183" s="71">
        <v>3600000</v>
      </c>
      <c r="I183" s="71">
        <v>3650000</v>
      </c>
      <c r="J183" s="71">
        <v>500000</v>
      </c>
      <c r="K183" s="71">
        <v>500000</v>
      </c>
      <c r="L183" s="71"/>
      <c r="M183" s="71"/>
      <c r="N183" s="71"/>
      <c r="O183" s="71"/>
      <c r="P183" s="72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0">
        <v>6185060</v>
      </c>
      <c r="AF183" s="158"/>
      <c r="AG183" s="20">
        <f t="shared" si="35"/>
        <v>11950000</v>
      </c>
      <c r="AH183" s="187" t="str">
        <f t="shared" si="33"/>
        <v>OK</v>
      </c>
      <c r="AI183" s="44" t="str">
        <f t="shared" si="34"/>
        <v>OK</v>
      </c>
      <c r="AJ183" s="180"/>
      <c r="AK183" s="180"/>
      <c r="AL183" s="277"/>
      <c r="AM183" s="180"/>
      <c r="AN183" s="180"/>
      <c r="AO183" s="180"/>
      <c r="AP183" s="180"/>
      <c r="AQ183" s="180"/>
      <c r="AR183" s="180"/>
      <c r="AS183" s="278"/>
      <c r="AT183" s="278"/>
      <c r="AU183" s="278"/>
    </row>
    <row r="184" spans="1:47" s="43" customFormat="1" ht="90.75" customHeight="1" x14ac:dyDescent="0.25">
      <c r="A184" s="180" t="s">
        <v>107</v>
      </c>
      <c r="B184" s="429" t="s">
        <v>982</v>
      </c>
      <c r="C184" s="221" t="s">
        <v>121</v>
      </c>
      <c r="D184" s="88">
        <v>2016</v>
      </c>
      <c r="E184" s="89">
        <v>2023</v>
      </c>
      <c r="F184" s="78">
        <v>29535006</v>
      </c>
      <c r="G184" s="71">
        <v>2960000</v>
      </c>
      <c r="H184" s="71">
        <v>2880000</v>
      </c>
      <c r="I184" s="71">
        <v>250000</v>
      </c>
      <c r="J184" s="71"/>
      <c r="K184" s="71"/>
      <c r="L184" s="71"/>
      <c r="M184" s="71"/>
      <c r="N184" s="71"/>
      <c r="O184" s="71"/>
      <c r="P184" s="72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0">
        <v>500000</v>
      </c>
      <c r="AF184" s="158"/>
      <c r="AG184" s="20">
        <f t="shared" si="35"/>
        <v>6090000</v>
      </c>
      <c r="AH184" s="187" t="str">
        <f t="shared" si="33"/>
        <v>OK</v>
      </c>
      <c r="AI184" s="44" t="str">
        <f t="shared" si="34"/>
        <v>OK</v>
      </c>
      <c r="AJ184" s="180"/>
      <c r="AK184" s="180"/>
      <c r="AL184" s="277"/>
      <c r="AM184" s="180"/>
      <c r="AN184" s="180"/>
      <c r="AO184" s="180"/>
      <c r="AP184" s="180"/>
      <c r="AQ184" s="180"/>
      <c r="AR184" s="180"/>
      <c r="AS184" s="278"/>
      <c r="AT184" s="278"/>
      <c r="AU184" s="278"/>
    </row>
    <row r="185" spans="1:47" s="43" customFormat="1" ht="51" customHeight="1" x14ac:dyDescent="0.25">
      <c r="A185" s="180" t="s">
        <v>108</v>
      </c>
      <c r="B185" s="429" t="s">
        <v>613</v>
      </c>
      <c r="C185" s="221" t="s">
        <v>444</v>
      </c>
      <c r="D185" s="88">
        <v>2019</v>
      </c>
      <c r="E185" s="89">
        <v>2025</v>
      </c>
      <c r="F185" s="78">
        <f>76878407-519000</f>
        <v>76359407</v>
      </c>
      <c r="G185" s="71">
        <f>9986000-519000</f>
        <v>9467000</v>
      </c>
      <c r="H185" s="71">
        <v>18956000</v>
      </c>
      <c r="I185" s="71">
        <v>18752000</v>
      </c>
      <c r="J185" s="71">
        <v>18740000</v>
      </c>
      <c r="K185" s="71">
        <v>9370000</v>
      </c>
      <c r="L185" s="71"/>
      <c r="M185" s="71"/>
      <c r="N185" s="71"/>
      <c r="O185" s="71"/>
      <c r="P185" s="72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0">
        <f>75740000-519000</f>
        <v>75221000</v>
      </c>
      <c r="AF185" s="158"/>
      <c r="AG185" s="20">
        <f t="shared" si="35"/>
        <v>75285000</v>
      </c>
      <c r="AH185" s="187" t="str">
        <f t="shared" si="33"/>
        <v>OK</v>
      </c>
      <c r="AI185" s="44" t="str">
        <f t="shared" si="34"/>
        <v>OK</v>
      </c>
      <c r="AJ185" s="180"/>
      <c r="AK185" s="180"/>
      <c r="AL185" s="277"/>
      <c r="AM185" s="180"/>
      <c r="AN185" s="180"/>
      <c r="AO185" s="180"/>
      <c r="AP185" s="180"/>
      <c r="AQ185" s="180"/>
      <c r="AR185" s="180"/>
      <c r="AS185" s="278"/>
      <c r="AT185" s="278"/>
      <c r="AU185" s="278"/>
    </row>
    <row r="186" spans="1:47" s="43" customFormat="1" ht="93.75" customHeight="1" x14ac:dyDescent="0.25">
      <c r="A186" s="180" t="s">
        <v>109</v>
      </c>
      <c r="B186" s="429" t="s">
        <v>550</v>
      </c>
      <c r="C186" s="221" t="s">
        <v>522</v>
      </c>
      <c r="D186" s="88">
        <v>2019</v>
      </c>
      <c r="E186" s="89">
        <v>2024</v>
      </c>
      <c r="F186" s="78">
        <v>960000</v>
      </c>
      <c r="G186" s="71">
        <v>200000</v>
      </c>
      <c r="H186" s="71">
        <v>200000</v>
      </c>
      <c r="I186" s="71">
        <v>200000</v>
      </c>
      <c r="J186" s="71">
        <v>200000</v>
      </c>
      <c r="K186" s="71"/>
      <c r="L186" s="71"/>
      <c r="M186" s="71"/>
      <c r="N186" s="71"/>
      <c r="O186" s="71"/>
      <c r="P186" s="72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0">
        <v>800000</v>
      </c>
      <c r="AF186" s="158"/>
      <c r="AG186" s="20">
        <f t="shared" si="35"/>
        <v>800000</v>
      </c>
      <c r="AH186" s="187" t="str">
        <f t="shared" si="33"/>
        <v>OK</v>
      </c>
      <c r="AI186" s="44" t="str">
        <f t="shared" si="34"/>
        <v>OK</v>
      </c>
      <c r="AJ186" s="180"/>
      <c r="AK186" s="180"/>
      <c r="AL186" s="277"/>
      <c r="AM186" s="180"/>
      <c r="AN186" s="180"/>
      <c r="AO186" s="180"/>
      <c r="AP186" s="180"/>
      <c r="AQ186" s="180"/>
      <c r="AR186" s="180"/>
      <c r="AS186" s="278"/>
      <c r="AT186" s="278"/>
      <c r="AU186" s="278"/>
    </row>
    <row r="187" spans="1:47" s="43" customFormat="1" ht="60" customHeight="1" x14ac:dyDescent="0.25">
      <c r="A187" s="180" t="s">
        <v>110</v>
      </c>
      <c r="B187" s="429" t="s">
        <v>989</v>
      </c>
      <c r="C187" s="221" t="s">
        <v>124</v>
      </c>
      <c r="D187" s="88">
        <v>2020</v>
      </c>
      <c r="E187" s="89">
        <v>2022</v>
      </c>
      <c r="F187" s="78">
        <v>1018437</v>
      </c>
      <c r="G187" s="71">
        <v>260000</v>
      </c>
      <c r="H187" s="71">
        <v>150000</v>
      </c>
      <c r="I187" s="71"/>
      <c r="J187" s="71"/>
      <c r="K187" s="71"/>
      <c r="L187" s="71"/>
      <c r="M187" s="71"/>
      <c r="N187" s="71"/>
      <c r="O187" s="71"/>
      <c r="P187" s="72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0">
        <v>388721</v>
      </c>
      <c r="AF187" s="158"/>
      <c r="AG187" s="20">
        <f t="shared" si="35"/>
        <v>410000</v>
      </c>
      <c r="AH187" s="187" t="str">
        <f t="shared" si="33"/>
        <v>OK</v>
      </c>
      <c r="AI187" s="44" t="str">
        <f t="shared" si="34"/>
        <v>OK</v>
      </c>
      <c r="AJ187" s="180"/>
      <c r="AK187" s="180"/>
      <c r="AL187" s="277"/>
      <c r="AM187" s="180"/>
      <c r="AN187" s="180"/>
      <c r="AO187" s="180"/>
      <c r="AP187" s="180"/>
      <c r="AQ187" s="180"/>
      <c r="AR187" s="180"/>
      <c r="AS187" s="278"/>
      <c r="AT187" s="278"/>
      <c r="AU187" s="278"/>
    </row>
    <row r="188" spans="1:47" s="43" customFormat="1" ht="62.25" customHeight="1" x14ac:dyDescent="0.25">
      <c r="A188" s="180" t="s">
        <v>467</v>
      </c>
      <c r="B188" s="429" t="s">
        <v>597</v>
      </c>
      <c r="C188" s="221" t="s">
        <v>520</v>
      </c>
      <c r="D188" s="88">
        <v>2020</v>
      </c>
      <c r="E188" s="89">
        <v>2022</v>
      </c>
      <c r="F188" s="78">
        <v>3300000</v>
      </c>
      <c r="G188" s="71">
        <v>900000</v>
      </c>
      <c r="H188" s="71">
        <v>1100000</v>
      </c>
      <c r="I188" s="71"/>
      <c r="J188" s="71"/>
      <c r="K188" s="71"/>
      <c r="L188" s="71"/>
      <c r="M188" s="71"/>
      <c r="N188" s="71"/>
      <c r="O188" s="71"/>
      <c r="P188" s="72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0">
        <v>1865000</v>
      </c>
      <c r="AF188" s="158"/>
      <c r="AG188" s="20">
        <f t="shared" si="35"/>
        <v>2000000</v>
      </c>
      <c r="AH188" s="187" t="str">
        <f t="shared" si="33"/>
        <v>OK</v>
      </c>
      <c r="AI188" s="44" t="str">
        <f t="shared" si="34"/>
        <v>OK</v>
      </c>
      <c r="AJ188" s="180"/>
      <c r="AK188" s="180"/>
      <c r="AL188" s="277"/>
      <c r="AM188" s="180"/>
      <c r="AN188" s="180"/>
      <c r="AO188" s="180"/>
      <c r="AP188" s="180"/>
      <c r="AQ188" s="180"/>
      <c r="AR188" s="180"/>
      <c r="AS188" s="278"/>
      <c r="AT188" s="278"/>
      <c r="AU188" s="278"/>
    </row>
    <row r="189" spans="1:47" s="43" customFormat="1" ht="63" customHeight="1" x14ac:dyDescent="0.25">
      <c r="A189" s="180" t="s">
        <v>111</v>
      </c>
      <c r="B189" s="429" t="s">
        <v>598</v>
      </c>
      <c r="C189" s="221" t="s">
        <v>599</v>
      </c>
      <c r="D189" s="88">
        <v>2020</v>
      </c>
      <c r="E189" s="89">
        <v>2030</v>
      </c>
      <c r="F189" s="78">
        <v>9210000</v>
      </c>
      <c r="G189" s="71">
        <v>200000</v>
      </c>
      <c r="H189" s="71">
        <v>1000000</v>
      </c>
      <c r="I189" s="71">
        <v>1000000</v>
      </c>
      <c r="J189" s="71">
        <v>1000000</v>
      </c>
      <c r="K189" s="71">
        <v>1000000</v>
      </c>
      <c r="L189" s="71">
        <v>1000000</v>
      </c>
      <c r="M189" s="71">
        <v>1000000</v>
      </c>
      <c r="N189" s="71">
        <v>1000000</v>
      </c>
      <c r="O189" s="71">
        <v>1000000</v>
      </c>
      <c r="P189" s="71">
        <v>1000000</v>
      </c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0">
        <v>9200000</v>
      </c>
      <c r="AF189" s="158"/>
      <c r="AG189" s="20">
        <f t="shared" ref="AG189:AG211" si="36">SUM(G189:AD189)</f>
        <v>9200000</v>
      </c>
      <c r="AH189" s="187" t="str">
        <f t="shared" ref="AH189:AH211" si="37">IF(G189&lt;=F189,"OK","BŁĄD")</f>
        <v>OK</v>
      </c>
      <c r="AI189" s="44" t="str">
        <f t="shared" ref="AI189:AI211" si="38">IF(SUM(G189:AD189)&gt;=AE189,"OK","BŁĄD")</f>
        <v>OK</v>
      </c>
      <c r="AJ189" s="180"/>
      <c r="AK189" s="180"/>
      <c r="AL189" s="277"/>
      <c r="AM189" s="180"/>
      <c r="AN189" s="180"/>
      <c r="AO189" s="180"/>
      <c r="AP189" s="180"/>
      <c r="AQ189" s="180"/>
      <c r="AR189" s="180"/>
      <c r="AS189" s="278"/>
      <c r="AT189" s="278"/>
      <c r="AU189" s="278"/>
    </row>
    <row r="190" spans="1:47" s="43" customFormat="1" ht="51" customHeight="1" x14ac:dyDescent="0.25">
      <c r="A190" s="180" t="s">
        <v>112</v>
      </c>
      <c r="B190" s="429" t="s">
        <v>600</v>
      </c>
      <c r="C190" s="221" t="s">
        <v>516</v>
      </c>
      <c r="D190" s="88">
        <v>2020</v>
      </c>
      <c r="E190" s="89">
        <v>2024</v>
      </c>
      <c r="F190" s="78">
        <v>80000</v>
      </c>
      <c r="G190" s="71">
        <v>20000</v>
      </c>
      <c r="H190" s="71">
        <v>20000</v>
      </c>
      <c r="I190" s="71">
        <v>20000</v>
      </c>
      <c r="J190" s="71">
        <v>20000</v>
      </c>
      <c r="K190" s="71"/>
      <c r="L190" s="71"/>
      <c r="M190" s="71"/>
      <c r="N190" s="71"/>
      <c r="O190" s="71"/>
      <c r="P190" s="72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0">
        <v>80000</v>
      </c>
      <c r="AF190" s="158"/>
      <c r="AG190" s="20">
        <f t="shared" si="36"/>
        <v>80000</v>
      </c>
      <c r="AH190" s="187" t="str">
        <f t="shared" si="37"/>
        <v>OK</v>
      </c>
      <c r="AI190" s="44" t="str">
        <f t="shared" si="38"/>
        <v>OK</v>
      </c>
      <c r="AJ190" s="180"/>
      <c r="AK190" s="180"/>
      <c r="AL190" s="277"/>
      <c r="AM190" s="180"/>
      <c r="AN190" s="180"/>
      <c r="AO190" s="180"/>
      <c r="AP190" s="180"/>
      <c r="AQ190" s="180"/>
      <c r="AR190" s="180"/>
      <c r="AS190" s="278"/>
      <c r="AT190" s="278"/>
      <c r="AU190" s="278"/>
    </row>
    <row r="191" spans="1:47" s="43" customFormat="1" ht="75" customHeight="1" x14ac:dyDescent="0.25">
      <c r="A191" s="180" t="s">
        <v>113</v>
      </c>
      <c r="B191" s="429" t="s">
        <v>991</v>
      </c>
      <c r="C191" s="221" t="s">
        <v>516</v>
      </c>
      <c r="D191" s="88">
        <v>2020</v>
      </c>
      <c r="E191" s="89">
        <v>2024</v>
      </c>
      <c r="F191" s="78">
        <v>2040000</v>
      </c>
      <c r="G191" s="71">
        <v>720000</v>
      </c>
      <c r="H191" s="71">
        <v>50000</v>
      </c>
      <c r="I191" s="71">
        <v>730000</v>
      </c>
      <c r="J191" s="71">
        <v>50000</v>
      </c>
      <c r="K191" s="71"/>
      <c r="L191" s="71"/>
      <c r="M191" s="71"/>
      <c r="N191" s="71"/>
      <c r="O191" s="71"/>
      <c r="P191" s="72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0">
        <v>770000</v>
      </c>
      <c r="AF191" s="158"/>
      <c r="AG191" s="20">
        <f t="shared" ref="AG191:AG193" si="39">SUM(G191:AD191)</f>
        <v>1550000</v>
      </c>
      <c r="AH191" s="187" t="str">
        <f t="shared" ref="AH191:AH193" si="40">IF(G191&lt;=F191,"OK","BŁĄD")</f>
        <v>OK</v>
      </c>
      <c r="AI191" s="44" t="str">
        <f t="shared" ref="AI191:AI193" si="41">IF(SUM(G191:AD191)&gt;=AE191,"OK","BŁĄD")</f>
        <v>OK</v>
      </c>
      <c r="AJ191" s="180"/>
      <c r="AK191" s="180"/>
      <c r="AL191" s="277"/>
      <c r="AM191" s="180"/>
      <c r="AN191" s="180"/>
      <c r="AO191" s="180"/>
      <c r="AP191" s="180"/>
      <c r="AQ191" s="180"/>
      <c r="AR191" s="180"/>
      <c r="AS191" s="278"/>
      <c r="AT191" s="278"/>
      <c r="AU191" s="278"/>
    </row>
    <row r="192" spans="1:47" s="43" customFormat="1" ht="63" customHeight="1" x14ac:dyDescent="0.25">
      <c r="A192" s="180" t="s">
        <v>114</v>
      </c>
      <c r="B192" s="429" t="s">
        <v>615</v>
      </c>
      <c r="C192" s="221" t="s">
        <v>444</v>
      </c>
      <c r="D192" s="88">
        <v>2020</v>
      </c>
      <c r="E192" s="89">
        <v>2022</v>
      </c>
      <c r="F192" s="78">
        <v>825447</v>
      </c>
      <c r="G192" s="71">
        <v>357000</v>
      </c>
      <c r="H192" s="71">
        <v>279800</v>
      </c>
      <c r="I192" s="71"/>
      <c r="J192" s="71"/>
      <c r="K192" s="71"/>
      <c r="L192" s="71"/>
      <c r="M192" s="71"/>
      <c r="N192" s="71"/>
      <c r="O192" s="71"/>
      <c r="P192" s="72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0">
        <v>636800</v>
      </c>
      <c r="AF192" s="158"/>
      <c r="AG192" s="20">
        <f t="shared" si="39"/>
        <v>636800</v>
      </c>
      <c r="AH192" s="187" t="str">
        <f t="shared" si="40"/>
        <v>OK</v>
      </c>
      <c r="AI192" s="44" t="str">
        <f t="shared" si="41"/>
        <v>OK</v>
      </c>
      <c r="AJ192" s="180"/>
      <c r="AK192" s="180"/>
      <c r="AL192" s="277"/>
      <c r="AM192" s="180"/>
      <c r="AN192" s="180"/>
      <c r="AO192" s="180"/>
      <c r="AP192" s="180"/>
      <c r="AQ192" s="180"/>
      <c r="AR192" s="180"/>
      <c r="AS192" s="278"/>
      <c r="AT192" s="278"/>
      <c r="AU192" s="278"/>
    </row>
    <row r="193" spans="1:47" s="43" customFormat="1" ht="69" customHeight="1" x14ac:dyDescent="0.25">
      <c r="A193" s="180" t="s">
        <v>402</v>
      </c>
      <c r="B193" s="429" t="s">
        <v>990</v>
      </c>
      <c r="C193" s="221" t="s">
        <v>514</v>
      </c>
      <c r="D193" s="88">
        <v>2019</v>
      </c>
      <c r="E193" s="89">
        <v>2021</v>
      </c>
      <c r="F193" s="78">
        <v>129803</v>
      </c>
      <c r="G193" s="71">
        <v>43370</v>
      </c>
      <c r="H193" s="71"/>
      <c r="I193" s="71"/>
      <c r="J193" s="71"/>
      <c r="K193" s="71"/>
      <c r="L193" s="71"/>
      <c r="M193" s="71"/>
      <c r="N193" s="71"/>
      <c r="O193" s="71"/>
      <c r="P193" s="72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0">
        <v>20000</v>
      </c>
      <c r="AF193" s="158"/>
      <c r="AG193" s="20">
        <f t="shared" si="39"/>
        <v>43370</v>
      </c>
      <c r="AH193" s="187" t="str">
        <f t="shared" si="40"/>
        <v>OK</v>
      </c>
      <c r="AI193" s="44" t="str">
        <f t="shared" si="41"/>
        <v>OK</v>
      </c>
      <c r="AJ193" s="180"/>
      <c r="AK193" s="180"/>
      <c r="AL193" s="277"/>
      <c r="AM193" s="180"/>
      <c r="AN193" s="180"/>
      <c r="AO193" s="180"/>
      <c r="AP193" s="180"/>
      <c r="AQ193" s="180"/>
      <c r="AR193" s="180"/>
      <c r="AS193" s="278"/>
      <c r="AT193" s="278"/>
      <c r="AU193" s="278"/>
    </row>
    <row r="194" spans="1:47" s="43" customFormat="1" ht="74.25" customHeight="1" x14ac:dyDescent="0.25">
      <c r="A194" s="180" t="s">
        <v>406</v>
      </c>
      <c r="B194" s="429" t="s">
        <v>983</v>
      </c>
      <c r="C194" s="221" t="s">
        <v>118</v>
      </c>
      <c r="D194" s="88">
        <v>2020</v>
      </c>
      <c r="E194" s="89">
        <v>2022</v>
      </c>
      <c r="F194" s="78">
        <v>2200000</v>
      </c>
      <c r="G194" s="71">
        <v>1000000</v>
      </c>
      <c r="H194" s="71">
        <v>1200000</v>
      </c>
      <c r="I194" s="71"/>
      <c r="J194" s="71"/>
      <c r="K194" s="71"/>
      <c r="L194" s="71"/>
      <c r="M194" s="71"/>
      <c r="N194" s="71"/>
      <c r="O194" s="71"/>
      <c r="P194" s="72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0">
        <v>2200000</v>
      </c>
      <c r="AF194" s="158"/>
      <c r="AG194" s="20">
        <f t="shared" ref="AG194:AG210" si="42">SUM(G194:AD194)</f>
        <v>2200000</v>
      </c>
      <c r="AH194" s="187" t="str">
        <f t="shared" ref="AH194:AH210" si="43">IF(G194&lt;=F194,"OK","BŁĄD")</f>
        <v>OK</v>
      </c>
      <c r="AI194" s="44" t="str">
        <f t="shared" ref="AI194:AI210" si="44">IF(SUM(G194:AD194)&gt;=AE194,"OK","BŁĄD")</f>
        <v>OK</v>
      </c>
      <c r="AJ194" s="180"/>
      <c r="AK194" s="180"/>
      <c r="AL194" s="277"/>
      <c r="AM194" s="180"/>
      <c r="AN194" s="180"/>
      <c r="AO194" s="180"/>
      <c r="AP194" s="180"/>
      <c r="AQ194" s="180"/>
      <c r="AR194" s="180"/>
      <c r="AS194" s="278"/>
      <c r="AT194" s="278"/>
      <c r="AU194" s="278"/>
    </row>
    <row r="195" spans="1:47" s="43" customFormat="1" ht="80.25" customHeight="1" x14ac:dyDescent="0.25">
      <c r="A195" s="180" t="s">
        <v>420</v>
      </c>
      <c r="B195" s="429" t="s">
        <v>963</v>
      </c>
      <c r="C195" s="221" t="s">
        <v>118</v>
      </c>
      <c r="D195" s="88">
        <v>2020</v>
      </c>
      <c r="E195" s="89">
        <v>2022</v>
      </c>
      <c r="F195" s="78">
        <v>150000</v>
      </c>
      <c r="G195" s="71"/>
      <c r="H195" s="71">
        <v>150000</v>
      </c>
      <c r="I195" s="71"/>
      <c r="J195" s="71"/>
      <c r="K195" s="71"/>
      <c r="L195" s="71"/>
      <c r="M195" s="71"/>
      <c r="N195" s="71"/>
      <c r="O195" s="71"/>
      <c r="P195" s="72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0">
        <v>150000</v>
      </c>
      <c r="AF195" s="158"/>
      <c r="AG195" s="20">
        <f t="shared" si="42"/>
        <v>150000</v>
      </c>
      <c r="AH195" s="187" t="str">
        <f t="shared" si="43"/>
        <v>OK</v>
      </c>
      <c r="AI195" s="44" t="str">
        <f t="shared" si="44"/>
        <v>OK</v>
      </c>
      <c r="AJ195" s="180"/>
      <c r="AK195" s="180"/>
      <c r="AL195" s="277"/>
      <c r="AM195" s="180"/>
      <c r="AN195" s="180"/>
      <c r="AO195" s="180"/>
      <c r="AP195" s="180"/>
      <c r="AQ195" s="180"/>
      <c r="AR195" s="180"/>
      <c r="AS195" s="278"/>
      <c r="AT195" s="278"/>
      <c r="AU195" s="278"/>
    </row>
    <row r="196" spans="1:47" s="43" customFormat="1" ht="96" customHeight="1" x14ac:dyDescent="0.25">
      <c r="A196" s="180" t="s">
        <v>468</v>
      </c>
      <c r="B196" s="429" t="s">
        <v>992</v>
      </c>
      <c r="C196" s="221" t="s">
        <v>118</v>
      </c>
      <c r="D196" s="88">
        <v>2019</v>
      </c>
      <c r="E196" s="89">
        <v>2021</v>
      </c>
      <c r="F196" s="78">
        <v>50000</v>
      </c>
      <c r="G196" s="71">
        <v>50000</v>
      </c>
      <c r="H196" s="71"/>
      <c r="I196" s="71"/>
      <c r="J196" s="71"/>
      <c r="K196" s="71"/>
      <c r="L196" s="71"/>
      <c r="M196" s="71"/>
      <c r="N196" s="71"/>
      <c r="O196" s="71"/>
      <c r="P196" s="72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0">
        <v>8304</v>
      </c>
      <c r="AF196" s="158"/>
      <c r="AG196" s="20">
        <f t="shared" si="42"/>
        <v>50000</v>
      </c>
      <c r="AH196" s="187" t="str">
        <f t="shared" si="43"/>
        <v>OK</v>
      </c>
      <c r="AI196" s="44" t="str">
        <f t="shared" si="44"/>
        <v>OK</v>
      </c>
      <c r="AJ196" s="180"/>
      <c r="AK196" s="180"/>
      <c r="AL196" s="277"/>
      <c r="AM196" s="180"/>
      <c r="AN196" s="180"/>
      <c r="AO196" s="180"/>
      <c r="AP196" s="180"/>
      <c r="AQ196" s="180"/>
      <c r="AR196" s="180"/>
      <c r="AS196" s="278"/>
      <c r="AT196" s="278"/>
      <c r="AU196" s="278"/>
    </row>
    <row r="197" spans="1:47" s="43" customFormat="1" ht="51" customHeight="1" x14ac:dyDescent="0.25">
      <c r="A197" s="180" t="s">
        <v>469</v>
      </c>
      <c r="B197" s="429" t="s">
        <v>939</v>
      </c>
      <c r="C197" s="221" t="s">
        <v>124</v>
      </c>
      <c r="D197" s="88">
        <v>2020</v>
      </c>
      <c r="E197" s="89">
        <v>2022</v>
      </c>
      <c r="F197" s="78">
        <v>60000</v>
      </c>
      <c r="G197" s="71">
        <v>40000</v>
      </c>
      <c r="H197" s="71">
        <v>20000</v>
      </c>
      <c r="I197" s="71"/>
      <c r="J197" s="71"/>
      <c r="K197" s="71"/>
      <c r="L197" s="71"/>
      <c r="M197" s="71"/>
      <c r="N197" s="71"/>
      <c r="O197" s="71"/>
      <c r="P197" s="72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0"/>
      <c r="AF197" s="158"/>
      <c r="AG197" s="20">
        <f t="shared" si="42"/>
        <v>60000</v>
      </c>
      <c r="AH197" s="187" t="str">
        <f t="shared" si="43"/>
        <v>OK</v>
      </c>
      <c r="AI197" s="44" t="str">
        <f t="shared" si="44"/>
        <v>OK</v>
      </c>
      <c r="AJ197" s="180"/>
      <c r="AK197" s="180"/>
      <c r="AL197" s="277"/>
      <c r="AM197" s="180"/>
      <c r="AN197" s="180"/>
      <c r="AO197" s="180"/>
      <c r="AP197" s="180"/>
      <c r="AQ197" s="180"/>
      <c r="AR197" s="180"/>
      <c r="AS197" s="278"/>
      <c r="AT197" s="278"/>
      <c r="AU197" s="278"/>
    </row>
    <row r="198" spans="1:47" s="43" customFormat="1" ht="51" customHeight="1" x14ac:dyDescent="0.25">
      <c r="A198" s="180" t="s">
        <v>421</v>
      </c>
      <c r="B198" s="429" t="s">
        <v>964</v>
      </c>
      <c r="C198" s="221" t="s">
        <v>444</v>
      </c>
      <c r="D198" s="88">
        <v>2020</v>
      </c>
      <c r="E198" s="89">
        <v>2025</v>
      </c>
      <c r="F198" s="78">
        <v>1726279</v>
      </c>
      <c r="G198" s="71">
        <v>821999</v>
      </c>
      <c r="H198" s="71">
        <v>96000</v>
      </c>
      <c r="I198" s="71">
        <v>82850</v>
      </c>
      <c r="J198" s="71">
        <v>85730</v>
      </c>
      <c r="K198" s="71">
        <v>90500</v>
      </c>
      <c r="L198" s="71"/>
      <c r="M198" s="71"/>
      <c r="N198" s="71"/>
      <c r="O198" s="71"/>
      <c r="P198" s="72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0">
        <v>601230</v>
      </c>
      <c r="AF198" s="158"/>
      <c r="AG198" s="20">
        <f t="shared" si="42"/>
        <v>1177079</v>
      </c>
      <c r="AH198" s="187" t="str">
        <f t="shared" si="43"/>
        <v>OK</v>
      </c>
      <c r="AI198" s="44" t="str">
        <f t="shared" si="44"/>
        <v>OK</v>
      </c>
      <c r="AJ198" s="180"/>
      <c r="AK198" s="180"/>
      <c r="AL198" s="277"/>
      <c r="AM198" s="180"/>
      <c r="AN198" s="180"/>
      <c r="AO198" s="180"/>
      <c r="AP198" s="180"/>
      <c r="AQ198" s="180"/>
      <c r="AR198" s="180"/>
      <c r="AS198" s="278"/>
      <c r="AT198" s="278"/>
      <c r="AU198" s="278"/>
    </row>
    <row r="199" spans="1:47" s="43" customFormat="1" ht="48" customHeight="1" x14ac:dyDescent="0.25">
      <c r="A199" s="180" t="s">
        <v>422</v>
      </c>
      <c r="B199" s="429" t="s">
        <v>988</v>
      </c>
      <c r="C199" s="221" t="s">
        <v>515</v>
      </c>
      <c r="D199" s="88">
        <v>2020</v>
      </c>
      <c r="E199" s="89">
        <v>2024</v>
      </c>
      <c r="F199" s="78">
        <v>1600000</v>
      </c>
      <c r="G199" s="71">
        <v>400000</v>
      </c>
      <c r="H199" s="71">
        <v>400000</v>
      </c>
      <c r="I199" s="71">
        <v>400000</v>
      </c>
      <c r="J199" s="71">
        <v>400000</v>
      </c>
      <c r="K199" s="71"/>
      <c r="L199" s="71"/>
      <c r="M199" s="71"/>
      <c r="N199" s="71"/>
      <c r="O199" s="71"/>
      <c r="P199" s="72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0">
        <v>1600000</v>
      </c>
      <c r="AF199" s="158"/>
      <c r="AG199" s="20">
        <f t="shared" si="42"/>
        <v>1600000</v>
      </c>
      <c r="AH199" s="187" t="str">
        <f t="shared" si="43"/>
        <v>OK</v>
      </c>
      <c r="AI199" s="44" t="str">
        <f t="shared" si="44"/>
        <v>OK</v>
      </c>
      <c r="AJ199" s="180"/>
      <c r="AK199" s="180"/>
      <c r="AL199" s="277"/>
      <c r="AM199" s="180"/>
      <c r="AN199" s="180"/>
      <c r="AO199" s="180"/>
      <c r="AP199" s="180"/>
      <c r="AQ199" s="180"/>
      <c r="AR199" s="180"/>
      <c r="AS199" s="278"/>
      <c r="AT199" s="278"/>
      <c r="AU199" s="278"/>
    </row>
    <row r="200" spans="1:47" s="43" customFormat="1" ht="61.5" customHeight="1" x14ac:dyDescent="0.25">
      <c r="A200" s="180" t="s">
        <v>423</v>
      </c>
      <c r="B200" s="429" t="s">
        <v>957</v>
      </c>
      <c r="C200" s="221" t="s">
        <v>515</v>
      </c>
      <c r="D200" s="88">
        <v>2020</v>
      </c>
      <c r="E200" s="89">
        <v>2023</v>
      </c>
      <c r="F200" s="78">
        <v>929200</v>
      </c>
      <c r="G200" s="71">
        <v>309600</v>
      </c>
      <c r="H200" s="71">
        <v>309600</v>
      </c>
      <c r="I200" s="71">
        <v>232200</v>
      </c>
      <c r="J200" s="71"/>
      <c r="K200" s="71"/>
      <c r="L200" s="71"/>
      <c r="M200" s="71"/>
      <c r="N200" s="71"/>
      <c r="O200" s="71"/>
      <c r="P200" s="72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0">
        <v>851400</v>
      </c>
      <c r="AF200" s="158"/>
      <c r="AG200" s="20">
        <f t="shared" si="42"/>
        <v>851400</v>
      </c>
      <c r="AH200" s="187" t="str">
        <f t="shared" si="43"/>
        <v>OK</v>
      </c>
      <c r="AI200" s="44" t="str">
        <f t="shared" si="44"/>
        <v>OK</v>
      </c>
      <c r="AJ200" s="180"/>
      <c r="AK200" s="180"/>
      <c r="AL200" s="277"/>
      <c r="AM200" s="180"/>
      <c r="AN200" s="180"/>
      <c r="AO200" s="180"/>
      <c r="AP200" s="180"/>
      <c r="AQ200" s="180"/>
      <c r="AR200" s="180"/>
      <c r="AS200" s="278"/>
      <c r="AT200" s="278"/>
      <c r="AU200" s="278"/>
    </row>
    <row r="201" spans="1:47" s="43" customFormat="1" ht="59.25" customHeight="1" x14ac:dyDescent="0.25">
      <c r="A201" s="180" t="s">
        <v>470</v>
      </c>
      <c r="B201" s="429" t="s">
        <v>975</v>
      </c>
      <c r="C201" s="221" t="s">
        <v>976</v>
      </c>
      <c r="D201" s="88">
        <v>2021</v>
      </c>
      <c r="E201" s="89">
        <v>2024</v>
      </c>
      <c r="F201" s="78">
        <v>12517238</v>
      </c>
      <c r="G201" s="71">
        <v>2980295</v>
      </c>
      <c r="H201" s="71">
        <v>2980295</v>
      </c>
      <c r="I201" s="71">
        <v>2980295</v>
      </c>
      <c r="J201" s="71">
        <v>3576353</v>
      </c>
      <c r="K201" s="71"/>
      <c r="L201" s="71"/>
      <c r="M201" s="71"/>
      <c r="N201" s="71"/>
      <c r="O201" s="71"/>
      <c r="P201" s="72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0">
        <v>12517238</v>
      </c>
      <c r="AF201" s="158"/>
      <c r="AG201" s="20">
        <f t="shared" si="42"/>
        <v>12517238</v>
      </c>
      <c r="AH201" s="187" t="str">
        <f t="shared" si="43"/>
        <v>OK</v>
      </c>
      <c r="AI201" s="44" t="str">
        <f t="shared" si="44"/>
        <v>OK</v>
      </c>
      <c r="AJ201" s="180"/>
      <c r="AK201" s="180"/>
      <c r="AL201" s="277"/>
      <c r="AM201" s="180"/>
      <c r="AN201" s="180"/>
      <c r="AO201" s="180"/>
      <c r="AP201" s="180"/>
      <c r="AQ201" s="180"/>
      <c r="AR201" s="180"/>
      <c r="AS201" s="278"/>
      <c r="AT201" s="278"/>
      <c r="AU201" s="278"/>
    </row>
    <row r="202" spans="1:47" s="43" customFormat="1" ht="64.5" customHeight="1" x14ac:dyDescent="0.25">
      <c r="A202" s="180" t="s">
        <v>471</v>
      </c>
      <c r="B202" s="429" t="s">
        <v>977</v>
      </c>
      <c r="C202" s="221" t="s">
        <v>978</v>
      </c>
      <c r="D202" s="88">
        <v>2020</v>
      </c>
      <c r="E202" s="89">
        <v>2023</v>
      </c>
      <c r="F202" s="78">
        <v>27000</v>
      </c>
      <c r="G202" s="71">
        <v>9000</v>
      </c>
      <c r="H202" s="71">
        <v>9000</v>
      </c>
      <c r="I202" s="71">
        <v>9000</v>
      </c>
      <c r="J202" s="71"/>
      <c r="K202" s="71"/>
      <c r="L202" s="71"/>
      <c r="M202" s="71"/>
      <c r="N202" s="71"/>
      <c r="O202" s="71"/>
      <c r="P202" s="72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0"/>
      <c r="AF202" s="158"/>
      <c r="AG202" s="20">
        <f t="shared" si="42"/>
        <v>27000</v>
      </c>
      <c r="AH202" s="187" t="str">
        <f t="shared" si="43"/>
        <v>OK</v>
      </c>
      <c r="AI202" s="44" t="str">
        <f t="shared" si="44"/>
        <v>OK</v>
      </c>
      <c r="AJ202" s="180"/>
      <c r="AK202" s="180"/>
      <c r="AL202" s="277"/>
      <c r="AM202" s="180"/>
      <c r="AN202" s="180"/>
      <c r="AO202" s="180"/>
      <c r="AP202" s="180"/>
      <c r="AQ202" s="180"/>
      <c r="AR202" s="180"/>
      <c r="AS202" s="278"/>
      <c r="AT202" s="278"/>
      <c r="AU202" s="278"/>
    </row>
    <row r="203" spans="1:47" s="43" customFormat="1" ht="60.75" customHeight="1" x14ac:dyDescent="0.25">
      <c r="A203" s="180" t="s">
        <v>472</v>
      </c>
      <c r="B203" s="429" t="s">
        <v>979</v>
      </c>
      <c r="C203" s="221" t="s">
        <v>978</v>
      </c>
      <c r="D203" s="88">
        <v>2020</v>
      </c>
      <c r="E203" s="89">
        <v>2023</v>
      </c>
      <c r="F203" s="78">
        <v>60000</v>
      </c>
      <c r="G203" s="71">
        <v>20000</v>
      </c>
      <c r="H203" s="71">
        <v>20000</v>
      </c>
      <c r="I203" s="71">
        <v>20000</v>
      </c>
      <c r="J203" s="71"/>
      <c r="K203" s="71"/>
      <c r="L203" s="71"/>
      <c r="M203" s="71"/>
      <c r="N203" s="71"/>
      <c r="O203" s="71"/>
      <c r="P203" s="72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0"/>
      <c r="AF203" s="158"/>
      <c r="AG203" s="20">
        <f t="shared" si="42"/>
        <v>60000</v>
      </c>
      <c r="AH203" s="187" t="str">
        <f t="shared" si="43"/>
        <v>OK</v>
      </c>
      <c r="AI203" s="44" t="str">
        <f t="shared" si="44"/>
        <v>OK</v>
      </c>
      <c r="AJ203" s="180"/>
      <c r="AK203" s="180"/>
      <c r="AL203" s="277"/>
      <c r="AM203" s="180"/>
      <c r="AN203" s="180"/>
      <c r="AO203" s="180"/>
      <c r="AP203" s="180"/>
      <c r="AQ203" s="180"/>
      <c r="AR203" s="180"/>
      <c r="AS203" s="278"/>
      <c r="AT203" s="278"/>
      <c r="AU203" s="278"/>
    </row>
    <row r="204" spans="1:47" s="43" customFormat="1" ht="73.5" customHeight="1" x14ac:dyDescent="0.25">
      <c r="A204" s="180" t="s">
        <v>473</v>
      </c>
      <c r="B204" s="429" t="s">
        <v>980</v>
      </c>
      <c r="C204" s="221" t="s">
        <v>522</v>
      </c>
      <c r="D204" s="88">
        <v>2015</v>
      </c>
      <c r="E204" s="89">
        <v>2022</v>
      </c>
      <c r="F204" s="78">
        <v>1940000</v>
      </c>
      <c r="G204" s="71">
        <v>490000</v>
      </c>
      <c r="H204" s="71">
        <v>490000</v>
      </c>
      <c r="I204" s="71"/>
      <c r="J204" s="71"/>
      <c r="K204" s="71"/>
      <c r="L204" s="71"/>
      <c r="M204" s="71"/>
      <c r="N204" s="71"/>
      <c r="O204" s="71"/>
      <c r="P204" s="72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0">
        <v>980000</v>
      </c>
      <c r="AF204" s="158"/>
      <c r="AG204" s="20">
        <f t="shared" si="42"/>
        <v>980000</v>
      </c>
      <c r="AH204" s="187" t="str">
        <f t="shared" si="43"/>
        <v>OK</v>
      </c>
      <c r="AI204" s="44" t="str">
        <f t="shared" si="44"/>
        <v>OK</v>
      </c>
      <c r="AJ204" s="180"/>
      <c r="AK204" s="180"/>
      <c r="AL204" s="277"/>
      <c r="AM204" s="180"/>
      <c r="AN204" s="180"/>
      <c r="AO204" s="180"/>
      <c r="AP204" s="180"/>
      <c r="AQ204" s="180"/>
      <c r="AR204" s="180"/>
      <c r="AS204" s="278"/>
      <c r="AT204" s="278"/>
      <c r="AU204" s="278"/>
    </row>
    <row r="205" spans="1:47" s="43" customFormat="1" ht="74.25" customHeight="1" x14ac:dyDescent="0.25">
      <c r="A205" s="180" t="s">
        <v>474</v>
      </c>
      <c r="B205" s="429" t="s">
        <v>981</v>
      </c>
      <c r="C205" s="221" t="s">
        <v>522</v>
      </c>
      <c r="D205" s="88">
        <v>2021</v>
      </c>
      <c r="E205" s="89">
        <v>2025</v>
      </c>
      <c r="F205" s="78">
        <v>600000</v>
      </c>
      <c r="G205" s="71">
        <v>120000</v>
      </c>
      <c r="H205" s="71">
        <v>120000</v>
      </c>
      <c r="I205" s="71">
        <v>120000</v>
      </c>
      <c r="J205" s="71">
        <v>120000</v>
      </c>
      <c r="K205" s="71">
        <v>120000</v>
      </c>
      <c r="L205" s="71"/>
      <c r="M205" s="71"/>
      <c r="N205" s="71"/>
      <c r="O205" s="71"/>
      <c r="P205" s="72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0">
        <v>600000</v>
      </c>
      <c r="AF205" s="158"/>
      <c r="AG205" s="20">
        <f t="shared" ref="AG205:AG209" si="45">SUM(G205:AD205)</f>
        <v>600000</v>
      </c>
      <c r="AH205" s="187" t="str">
        <f t="shared" ref="AH205:AH209" si="46">IF(G205&lt;=F205,"OK","BŁĄD")</f>
        <v>OK</v>
      </c>
      <c r="AI205" s="44" t="str">
        <f t="shared" ref="AI205:AI209" si="47">IF(SUM(G205:AD205)&gt;=AE205,"OK","BŁĄD")</f>
        <v>OK</v>
      </c>
      <c r="AJ205" s="180"/>
      <c r="AK205" s="180"/>
      <c r="AL205" s="277"/>
      <c r="AM205" s="180"/>
      <c r="AN205" s="180"/>
      <c r="AO205" s="180"/>
      <c r="AP205" s="180"/>
      <c r="AQ205" s="180"/>
      <c r="AR205" s="180"/>
      <c r="AS205" s="278"/>
      <c r="AT205" s="278"/>
      <c r="AU205" s="278"/>
    </row>
    <row r="206" spans="1:47" s="43" customFormat="1" ht="100.5" customHeight="1" x14ac:dyDescent="0.25">
      <c r="A206" s="180" t="s">
        <v>475</v>
      </c>
      <c r="B206" s="429" t="s">
        <v>986</v>
      </c>
      <c r="C206" s="221" t="s">
        <v>515</v>
      </c>
      <c r="D206" s="88">
        <v>2015</v>
      </c>
      <c r="E206" s="89">
        <v>2024</v>
      </c>
      <c r="F206" s="78">
        <v>9600000</v>
      </c>
      <c r="G206" s="71">
        <v>1625000</v>
      </c>
      <c r="H206" s="71">
        <v>1525000</v>
      </c>
      <c r="I206" s="71">
        <v>1425000</v>
      </c>
      <c r="J206" s="71">
        <v>1425000</v>
      </c>
      <c r="K206" s="71"/>
      <c r="L206" s="71"/>
      <c r="M206" s="71"/>
      <c r="N206" s="71"/>
      <c r="O206" s="71"/>
      <c r="P206" s="72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0">
        <v>5349000</v>
      </c>
      <c r="AF206" s="158"/>
      <c r="AG206" s="20">
        <f t="shared" si="45"/>
        <v>6000000</v>
      </c>
      <c r="AH206" s="187" t="str">
        <f t="shared" si="46"/>
        <v>OK</v>
      </c>
      <c r="AI206" s="44" t="str">
        <f t="shared" si="47"/>
        <v>OK</v>
      </c>
      <c r="AJ206" s="180"/>
      <c r="AK206" s="180"/>
      <c r="AL206" s="277"/>
      <c r="AM206" s="180"/>
      <c r="AN206" s="180"/>
      <c r="AO206" s="180"/>
      <c r="AP206" s="180"/>
      <c r="AQ206" s="180"/>
      <c r="AR206" s="180"/>
      <c r="AS206" s="278"/>
      <c r="AT206" s="278"/>
      <c r="AU206" s="278"/>
    </row>
    <row r="207" spans="1:47" s="43" customFormat="1" ht="79.5" customHeight="1" x14ac:dyDescent="0.25">
      <c r="A207" s="180" t="s">
        <v>476</v>
      </c>
      <c r="B207" s="429" t="s">
        <v>987</v>
      </c>
      <c r="C207" s="221" t="s">
        <v>515</v>
      </c>
      <c r="D207" s="88">
        <v>2018</v>
      </c>
      <c r="E207" s="89">
        <v>2025</v>
      </c>
      <c r="F207" s="78">
        <v>10660000</v>
      </c>
      <c r="G207" s="71">
        <v>1900000</v>
      </c>
      <c r="H207" s="71">
        <v>1900000</v>
      </c>
      <c r="I207" s="71">
        <v>1900000</v>
      </c>
      <c r="J207" s="71">
        <v>1900000</v>
      </c>
      <c r="K207" s="71">
        <v>1900000</v>
      </c>
      <c r="L207" s="71"/>
      <c r="M207" s="71"/>
      <c r="N207" s="71"/>
      <c r="O207" s="71"/>
      <c r="P207" s="72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0">
        <v>9497000</v>
      </c>
      <c r="AF207" s="158"/>
      <c r="AG207" s="20">
        <f t="shared" si="45"/>
        <v>9500000</v>
      </c>
      <c r="AH207" s="187" t="str">
        <f t="shared" si="46"/>
        <v>OK</v>
      </c>
      <c r="AI207" s="44" t="str">
        <f t="shared" si="47"/>
        <v>OK</v>
      </c>
      <c r="AJ207" s="180"/>
      <c r="AK207" s="180"/>
      <c r="AL207" s="277"/>
      <c r="AM207" s="180"/>
      <c r="AN207" s="180"/>
      <c r="AO207" s="180"/>
      <c r="AP207" s="180"/>
      <c r="AQ207" s="180"/>
      <c r="AR207" s="180"/>
      <c r="AS207" s="278"/>
      <c r="AT207" s="278"/>
      <c r="AU207" s="278"/>
    </row>
    <row r="208" spans="1:47" s="43" customFormat="1" ht="61.5" customHeight="1" x14ac:dyDescent="0.25">
      <c r="A208" s="180" t="s">
        <v>477</v>
      </c>
      <c r="B208" s="429" t="s">
        <v>997</v>
      </c>
      <c r="C208" s="221" t="s">
        <v>751</v>
      </c>
      <c r="D208" s="88">
        <v>2021</v>
      </c>
      <c r="E208" s="89">
        <v>2024</v>
      </c>
      <c r="F208" s="78">
        <v>42000</v>
      </c>
      <c r="G208" s="71">
        <v>10000</v>
      </c>
      <c r="H208" s="71">
        <v>14000</v>
      </c>
      <c r="I208" s="71">
        <v>14000</v>
      </c>
      <c r="J208" s="71">
        <v>4000</v>
      </c>
      <c r="K208" s="71"/>
      <c r="L208" s="71"/>
      <c r="M208" s="71"/>
      <c r="N208" s="71"/>
      <c r="O208" s="71"/>
      <c r="P208" s="72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0">
        <v>10000</v>
      </c>
      <c r="AF208" s="158"/>
      <c r="AG208" s="20">
        <f t="shared" si="45"/>
        <v>42000</v>
      </c>
      <c r="AH208" s="187" t="str">
        <f t="shared" si="46"/>
        <v>OK</v>
      </c>
      <c r="AI208" s="44" t="str">
        <f t="shared" si="47"/>
        <v>OK</v>
      </c>
      <c r="AJ208" s="180"/>
      <c r="AK208" s="180"/>
      <c r="AL208" s="277"/>
      <c r="AM208" s="180"/>
      <c r="AN208" s="180"/>
      <c r="AO208" s="180"/>
      <c r="AP208" s="180"/>
      <c r="AQ208" s="180"/>
      <c r="AR208" s="180"/>
      <c r="AS208" s="278"/>
      <c r="AT208" s="278"/>
      <c r="AU208" s="278"/>
    </row>
    <row r="209" spans="1:205" s="43" customFormat="1" ht="51.75" customHeight="1" x14ac:dyDescent="0.25">
      <c r="A209" s="180" t="s">
        <v>478</v>
      </c>
      <c r="B209" s="434" t="s">
        <v>1199</v>
      </c>
      <c r="C209" s="221" t="s">
        <v>124</v>
      </c>
      <c r="D209" s="88">
        <v>2020</v>
      </c>
      <c r="E209" s="89">
        <v>2022</v>
      </c>
      <c r="F209" s="78">
        <v>256000</v>
      </c>
      <c r="G209" s="71">
        <v>175000</v>
      </c>
      <c r="H209" s="71">
        <v>31000</v>
      </c>
      <c r="I209" s="71"/>
      <c r="J209" s="71"/>
      <c r="K209" s="71"/>
      <c r="L209" s="71"/>
      <c r="M209" s="71"/>
      <c r="N209" s="71"/>
      <c r="O209" s="71"/>
      <c r="P209" s="72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0"/>
      <c r="AF209" s="158"/>
      <c r="AG209" s="20">
        <f t="shared" si="45"/>
        <v>206000</v>
      </c>
      <c r="AH209" s="187" t="str">
        <f t="shared" si="46"/>
        <v>OK</v>
      </c>
      <c r="AI209" s="44" t="str">
        <f t="shared" si="47"/>
        <v>OK</v>
      </c>
      <c r="AJ209" s="180"/>
      <c r="AK209" s="180"/>
      <c r="AL209" s="277"/>
      <c r="AM209" s="180"/>
      <c r="AN209" s="180"/>
      <c r="AO209" s="180"/>
      <c r="AP209" s="180"/>
      <c r="AQ209" s="180"/>
      <c r="AR209" s="180"/>
      <c r="AS209" s="278"/>
      <c r="AT209" s="278"/>
      <c r="AU209" s="278"/>
    </row>
    <row r="210" spans="1:205" s="43" customFormat="1" ht="57" customHeight="1" x14ac:dyDescent="0.25">
      <c r="A210" s="180" t="s">
        <v>479</v>
      </c>
      <c r="B210" s="429" t="s">
        <v>993</v>
      </c>
      <c r="C210" s="221" t="s">
        <v>431</v>
      </c>
      <c r="D210" s="88">
        <v>2021</v>
      </c>
      <c r="E210" s="89">
        <v>2024</v>
      </c>
      <c r="F210" s="78">
        <v>153420900</v>
      </c>
      <c r="G210" s="71">
        <v>8538000</v>
      </c>
      <c r="H210" s="71">
        <v>7251700</v>
      </c>
      <c r="I210" s="71">
        <v>7072500</v>
      </c>
      <c r="J210" s="71">
        <v>1931900</v>
      </c>
      <c r="K210" s="71"/>
      <c r="L210" s="71"/>
      <c r="M210" s="71"/>
      <c r="N210" s="71"/>
      <c r="O210" s="71"/>
      <c r="P210" s="72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0">
        <v>24206580</v>
      </c>
      <c r="AF210" s="158"/>
      <c r="AG210" s="20">
        <f t="shared" si="42"/>
        <v>24794100</v>
      </c>
      <c r="AH210" s="187" t="str">
        <f t="shared" si="43"/>
        <v>OK</v>
      </c>
      <c r="AI210" s="44" t="str">
        <f t="shared" si="44"/>
        <v>OK</v>
      </c>
      <c r="AJ210" s="180"/>
      <c r="AK210" s="180"/>
      <c r="AL210" s="277"/>
      <c r="AM210" s="180"/>
      <c r="AN210" s="180"/>
      <c r="AO210" s="180"/>
      <c r="AP210" s="180"/>
      <c r="AQ210" s="180"/>
      <c r="AR210" s="180"/>
      <c r="AS210" s="278"/>
      <c r="AT210" s="278"/>
      <c r="AU210" s="278"/>
    </row>
    <row r="211" spans="1:205" s="43" customFormat="1" ht="51" customHeight="1" x14ac:dyDescent="0.25">
      <c r="A211" s="180" t="s">
        <v>592</v>
      </c>
      <c r="B211" s="429" t="s">
        <v>995</v>
      </c>
      <c r="C211" s="221" t="s">
        <v>426</v>
      </c>
      <c r="D211" s="88">
        <v>2021</v>
      </c>
      <c r="E211" s="89">
        <v>2024</v>
      </c>
      <c r="F211" s="78">
        <v>3058500</v>
      </c>
      <c r="G211" s="71">
        <v>358500</v>
      </c>
      <c r="H211" s="71">
        <v>800000</v>
      </c>
      <c r="I211" s="71">
        <v>900000</v>
      </c>
      <c r="J211" s="71">
        <v>1000000</v>
      </c>
      <c r="K211" s="71"/>
      <c r="L211" s="71"/>
      <c r="M211" s="71"/>
      <c r="N211" s="71"/>
      <c r="O211" s="71"/>
      <c r="P211" s="72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0">
        <v>3058500</v>
      </c>
      <c r="AF211" s="158"/>
      <c r="AG211" s="20">
        <f t="shared" si="36"/>
        <v>3058500</v>
      </c>
      <c r="AH211" s="187" t="str">
        <f t="shared" si="37"/>
        <v>OK</v>
      </c>
      <c r="AI211" s="44" t="str">
        <f t="shared" si="38"/>
        <v>OK</v>
      </c>
      <c r="AJ211" s="180"/>
      <c r="AK211" s="180"/>
      <c r="AL211" s="277"/>
      <c r="AM211" s="180"/>
      <c r="AN211" s="180"/>
      <c r="AO211" s="180"/>
      <c r="AP211" s="180"/>
      <c r="AQ211" s="180"/>
      <c r="AR211" s="180"/>
      <c r="AS211" s="278"/>
      <c r="AT211" s="278"/>
      <c r="AU211" s="278"/>
    </row>
    <row r="212" spans="1:205" s="43" customFormat="1" ht="67.5" customHeight="1" x14ac:dyDescent="0.25">
      <c r="A212" s="180" t="s">
        <v>593</v>
      </c>
      <c r="B212" s="429" t="s">
        <v>1074</v>
      </c>
      <c r="C212" s="221" t="s">
        <v>1075</v>
      </c>
      <c r="D212" s="88">
        <v>2021</v>
      </c>
      <c r="E212" s="89">
        <v>2029</v>
      </c>
      <c r="F212" s="78">
        <v>115500</v>
      </c>
      <c r="G212" s="71">
        <v>12000</v>
      </c>
      <c r="H212" s="71">
        <v>12500</v>
      </c>
      <c r="I212" s="71">
        <v>13000</v>
      </c>
      <c r="J212" s="71">
        <v>13000</v>
      </c>
      <c r="K212" s="71">
        <v>13000</v>
      </c>
      <c r="L212" s="71">
        <v>13000</v>
      </c>
      <c r="M212" s="71">
        <v>13000</v>
      </c>
      <c r="N212" s="71">
        <v>13000</v>
      </c>
      <c r="O212" s="71">
        <v>13000</v>
      </c>
      <c r="P212" s="72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0">
        <v>115500</v>
      </c>
      <c r="AF212" s="158"/>
      <c r="AG212" s="20">
        <f t="shared" si="35"/>
        <v>115500</v>
      </c>
      <c r="AH212" s="187" t="str">
        <f t="shared" si="33"/>
        <v>OK</v>
      </c>
      <c r="AI212" s="44" t="str">
        <f t="shared" si="34"/>
        <v>OK</v>
      </c>
      <c r="AJ212" s="180"/>
      <c r="AK212" s="180"/>
      <c r="AL212" s="277"/>
      <c r="AM212" s="180"/>
      <c r="AN212" s="180"/>
      <c r="AO212" s="180"/>
      <c r="AP212" s="180"/>
      <c r="AQ212" s="180"/>
      <c r="AR212" s="180"/>
      <c r="AS212" s="278"/>
      <c r="AT212" s="278"/>
      <c r="AU212" s="278"/>
    </row>
    <row r="213" spans="1:205" s="43" customFormat="1" ht="51" customHeight="1" x14ac:dyDescent="0.25">
      <c r="A213" s="180" t="s">
        <v>594</v>
      </c>
      <c r="B213" s="429" t="s">
        <v>409</v>
      </c>
      <c r="C213" s="221"/>
      <c r="D213" s="88"/>
      <c r="E213" s="89"/>
      <c r="F213" s="78"/>
      <c r="G213" s="71"/>
      <c r="H213" s="71"/>
      <c r="I213" s="71"/>
      <c r="J213" s="71"/>
      <c r="K213" s="71"/>
      <c r="L213" s="71"/>
      <c r="M213" s="71"/>
      <c r="N213" s="71"/>
      <c r="O213" s="71"/>
      <c r="P213" s="72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0"/>
      <c r="AF213" s="158"/>
      <c r="AG213" s="20">
        <f t="shared" si="35"/>
        <v>0</v>
      </c>
      <c r="AH213" s="187" t="str">
        <f t="shared" si="33"/>
        <v>OK</v>
      </c>
      <c r="AI213" s="44" t="str">
        <f t="shared" si="34"/>
        <v>OK</v>
      </c>
      <c r="AJ213" s="180"/>
      <c r="AK213" s="180"/>
      <c r="AL213" s="277"/>
      <c r="AM213" s="180"/>
      <c r="AN213" s="180"/>
      <c r="AO213" s="180"/>
      <c r="AP213" s="180"/>
      <c r="AQ213" s="180"/>
      <c r="AR213" s="180"/>
      <c r="AS213" s="278"/>
      <c r="AT213" s="278"/>
      <c r="AU213" s="278"/>
    </row>
    <row r="214" spans="1:205" s="43" customFormat="1" ht="51" customHeight="1" x14ac:dyDescent="0.25">
      <c r="A214" s="180" t="s">
        <v>595</v>
      </c>
      <c r="B214" s="429" t="s">
        <v>409</v>
      </c>
      <c r="C214" s="221"/>
      <c r="D214" s="88"/>
      <c r="E214" s="89"/>
      <c r="F214" s="78"/>
      <c r="G214" s="71"/>
      <c r="H214" s="71"/>
      <c r="I214" s="71"/>
      <c r="J214" s="71"/>
      <c r="K214" s="71"/>
      <c r="L214" s="71"/>
      <c r="M214" s="71"/>
      <c r="N214" s="71"/>
      <c r="O214" s="71"/>
      <c r="P214" s="72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0"/>
      <c r="AF214" s="158"/>
      <c r="AG214" s="20">
        <f t="shared" si="35"/>
        <v>0</v>
      </c>
      <c r="AH214" s="187" t="str">
        <f t="shared" si="33"/>
        <v>OK</v>
      </c>
      <c r="AI214" s="44" t="str">
        <f t="shared" si="34"/>
        <v>OK</v>
      </c>
      <c r="AJ214" s="180"/>
      <c r="AK214" s="180"/>
      <c r="AL214" s="277"/>
      <c r="AM214" s="180"/>
      <c r="AN214" s="180"/>
      <c r="AO214" s="180"/>
      <c r="AP214" s="180"/>
      <c r="AQ214" s="180"/>
      <c r="AR214" s="180"/>
      <c r="AS214" s="278"/>
      <c r="AT214" s="278"/>
      <c r="AU214" s="278"/>
    </row>
    <row r="215" spans="1:205" s="43" customFormat="1" ht="51" customHeight="1" x14ac:dyDescent="0.25">
      <c r="A215" s="180" t="s">
        <v>596</v>
      </c>
      <c r="B215" s="429" t="s">
        <v>409</v>
      </c>
      <c r="C215" s="34"/>
      <c r="D215" s="88"/>
      <c r="E215" s="89"/>
      <c r="F215" s="78"/>
      <c r="G215" s="71"/>
      <c r="H215" s="71"/>
      <c r="I215" s="71"/>
      <c r="J215" s="71"/>
      <c r="K215" s="71"/>
      <c r="L215" s="71"/>
      <c r="M215" s="71"/>
      <c r="N215" s="71"/>
      <c r="O215" s="71"/>
      <c r="P215" s="72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0"/>
      <c r="AF215" s="158"/>
      <c r="AG215" s="20"/>
      <c r="AH215" s="187" t="str">
        <f t="shared" si="33"/>
        <v>OK</v>
      </c>
      <c r="AI215" s="44" t="str">
        <f t="shared" si="34"/>
        <v>OK</v>
      </c>
      <c r="AJ215" s="180"/>
      <c r="AK215" s="180"/>
      <c r="AL215" s="277"/>
      <c r="AM215" s="180"/>
      <c r="AN215" s="180"/>
      <c r="AO215" s="180"/>
      <c r="AP215" s="180"/>
      <c r="AQ215" s="180"/>
      <c r="AR215" s="180"/>
      <c r="AS215" s="278"/>
      <c r="AT215" s="278"/>
      <c r="AU215" s="278"/>
    </row>
    <row r="216" spans="1:205" s="25" customFormat="1" ht="39" customHeight="1" x14ac:dyDescent="0.25">
      <c r="A216" s="181" t="s">
        <v>115</v>
      </c>
      <c r="B216" s="598" t="s">
        <v>40</v>
      </c>
      <c r="C216" s="598"/>
      <c r="D216" s="598"/>
      <c r="E216" s="598"/>
      <c r="F216" s="310">
        <f>SUM(F217:F582)</f>
        <v>5653624587</v>
      </c>
      <c r="G216" s="427">
        <f t="shared" ref="G216:AE216" si="48">SUM(G217:G582)</f>
        <v>639523564</v>
      </c>
      <c r="H216" s="399">
        <f t="shared" si="48"/>
        <v>584490462</v>
      </c>
      <c r="I216" s="399">
        <f t="shared" si="48"/>
        <v>470108274</v>
      </c>
      <c r="J216" s="399">
        <f t="shared" si="48"/>
        <v>313287105</v>
      </c>
      <c r="K216" s="399">
        <f t="shared" si="48"/>
        <v>229640464</v>
      </c>
      <c r="L216" s="399">
        <f t="shared" si="48"/>
        <v>58127915</v>
      </c>
      <c r="M216" s="399">
        <f t="shared" si="48"/>
        <v>228704320</v>
      </c>
      <c r="N216" s="399">
        <f t="shared" si="48"/>
        <v>147319992</v>
      </c>
      <c r="O216" s="399">
        <f t="shared" si="48"/>
        <v>162352960</v>
      </c>
      <c r="P216" s="399">
        <f t="shared" si="48"/>
        <v>181000000</v>
      </c>
      <c r="Q216" s="399">
        <f t="shared" si="48"/>
        <v>150000000</v>
      </c>
      <c r="R216" s="399">
        <f t="shared" si="48"/>
        <v>90000000</v>
      </c>
      <c r="S216" s="399">
        <f t="shared" si="48"/>
        <v>90000000</v>
      </c>
      <c r="T216" s="399">
        <f t="shared" si="48"/>
        <v>90000000</v>
      </c>
      <c r="U216" s="399">
        <f t="shared" si="48"/>
        <v>90000000</v>
      </c>
      <c r="V216" s="399">
        <f t="shared" si="48"/>
        <v>90000000</v>
      </c>
      <c r="W216" s="399">
        <f t="shared" si="48"/>
        <v>90000000</v>
      </c>
      <c r="X216" s="399">
        <f t="shared" si="48"/>
        <v>90000000</v>
      </c>
      <c r="Y216" s="399">
        <f t="shared" si="48"/>
        <v>90000000</v>
      </c>
      <c r="Z216" s="399">
        <f t="shared" si="48"/>
        <v>90000000</v>
      </c>
      <c r="AA216" s="399">
        <f t="shared" si="48"/>
        <v>90000000</v>
      </c>
      <c r="AB216" s="399">
        <f t="shared" si="48"/>
        <v>90000000</v>
      </c>
      <c r="AC216" s="399">
        <f t="shared" si="48"/>
        <v>170000000</v>
      </c>
      <c r="AD216" s="398">
        <f t="shared" si="48"/>
        <v>150000000</v>
      </c>
      <c r="AE216" s="310">
        <f t="shared" si="48"/>
        <v>1435106786</v>
      </c>
      <c r="AF216" s="164"/>
      <c r="AG216" s="20">
        <f t="shared" si="35"/>
        <v>4474555056</v>
      </c>
      <c r="AH216" s="187" t="str">
        <f t="shared" si="33"/>
        <v>OK</v>
      </c>
      <c r="AI216" s="69" t="str">
        <f t="shared" si="34"/>
        <v>OK</v>
      </c>
      <c r="AJ216" s="268"/>
      <c r="AK216" s="268"/>
      <c r="AL216" s="277"/>
      <c r="AM216" s="268"/>
      <c r="AN216" s="268"/>
      <c r="AO216" s="268"/>
      <c r="AP216" s="268"/>
      <c r="AQ216" s="268"/>
      <c r="AR216" s="268"/>
      <c r="AS216" s="278"/>
      <c r="AT216" s="278"/>
      <c r="AU216" s="278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  <c r="CZ216" s="99"/>
      <c r="DA216" s="99"/>
      <c r="DB216" s="99"/>
      <c r="DC216" s="99"/>
      <c r="DD216" s="99"/>
      <c r="DE216" s="99"/>
      <c r="DF216" s="99"/>
      <c r="DG216" s="99"/>
      <c r="DH216" s="99"/>
      <c r="DI216" s="99"/>
      <c r="DJ216" s="99"/>
      <c r="DK216" s="99"/>
      <c r="DL216" s="99"/>
      <c r="DM216" s="99"/>
      <c r="DN216" s="99"/>
      <c r="DO216" s="99"/>
      <c r="DP216" s="99"/>
      <c r="DQ216" s="99"/>
      <c r="DR216" s="99"/>
      <c r="DS216" s="99"/>
      <c r="DT216" s="99"/>
      <c r="DU216" s="99"/>
      <c r="DV216" s="99"/>
      <c r="DW216" s="99"/>
      <c r="DX216" s="99"/>
      <c r="DY216" s="99"/>
      <c r="DZ216" s="99"/>
      <c r="EA216" s="99"/>
      <c r="EB216" s="99"/>
      <c r="EC216" s="99"/>
      <c r="ED216" s="99"/>
      <c r="EE216" s="99"/>
      <c r="EF216" s="99"/>
      <c r="EG216" s="99"/>
      <c r="EH216" s="99"/>
      <c r="EI216" s="99"/>
      <c r="EJ216" s="99"/>
      <c r="EK216" s="99"/>
      <c r="EL216" s="99"/>
      <c r="EM216" s="99"/>
      <c r="EN216" s="99"/>
      <c r="EO216" s="99"/>
      <c r="EP216" s="99"/>
      <c r="EQ216" s="99"/>
      <c r="ER216" s="99"/>
      <c r="ES216" s="99"/>
      <c r="ET216" s="99"/>
      <c r="EU216" s="99"/>
      <c r="EV216" s="99"/>
      <c r="EW216" s="99"/>
      <c r="EX216" s="99"/>
      <c r="EY216" s="99"/>
      <c r="EZ216" s="99"/>
      <c r="FA216" s="99"/>
      <c r="FB216" s="99"/>
      <c r="FC216" s="99"/>
      <c r="FD216" s="99"/>
      <c r="FE216" s="99"/>
      <c r="FF216" s="99"/>
      <c r="FG216" s="99"/>
      <c r="FH216" s="99"/>
      <c r="FI216" s="99"/>
      <c r="FJ216" s="99"/>
      <c r="FK216" s="99"/>
      <c r="FL216" s="99"/>
      <c r="FM216" s="99"/>
      <c r="FN216" s="99"/>
      <c r="FO216" s="99"/>
      <c r="FP216" s="99"/>
      <c r="FQ216" s="99"/>
      <c r="FR216" s="99"/>
      <c r="FS216" s="99"/>
      <c r="FT216" s="99"/>
      <c r="FU216" s="99"/>
      <c r="FV216" s="99"/>
      <c r="FW216" s="99"/>
      <c r="FX216" s="99"/>
      <c r="FY216" s="99"/>
      <c r="FZ216" s="99"/>
      <c r="GA216" s="99"/>
      <c r="GB216" s="99"/>
      <c r="GC216" s="99"/>
      <c r="GD216" s="99"/>
      <c r="GE216" s="99"/>
      <c r="GF216" s="99"/>
      <c r="GG216" s="99"/>
      <c r="GH216" s="99"/>
      <c r="GI216" s="99"/>
      <c r="GJ216" s="99"/>
      <c r="GK216" s="99"/>
      <c r="GL216" s="99"/>
      <c r="GM216" s="99"/>
      <c r="GN216" s="99"/>
      <c r="GO216" s="99"/>
      <c r="GP216" s="99"/>
      <c r="GQ216" s="99"/>
      <c r="GR216" s="99"/>
      <c r="GS216" s="99"/>
      <c r="GT216" s="99"/>
      <c r="GU216" s="99"/>
      <c r="GV216" s="99"/>
      <c r="GW216" s="99"/>
    </row>
    <row r="217" spans="1:205" s="28" customFormat="1" ht="85.5" customHeight="1" x14ac:dyDescent="0.25">
      <c r="A217" s="180" t="s">
        <v>176</v>
      </c>
      <c r="B217" s="279" t="s">
        <v>707</v>
      </c>
      <c r="C217" s="35" t="s">
        <v>708</v>
      </c>
      <c r="D217" s="88">
        <v>2017</v>
      </c>
      <c r="E217" s="89">
        <v>2021</v>
      </c>
      <c r="F217" s="285">
        <v>7912727</v>
      </c>
      <c r="G217" s="286">
        <v>2327500</v>
      </c>
      <c r="H217" s="287">
        <v>0</v>
      </c>
      <c r="I217" s="287">
        <v>0</v>
      </c>
      <c r="J217" s="287">
        <v>0</v>
      </c>
      <c r="K217" s="287">
        <v>0</v>
      </c>
      <c r="L217" s="287">
        <v>0</v>
      </c>
      <c r="M217" s="287">
        <v>0</v>
      </c>
      <c r="N217" s="287">
        <v>0</v>
      </c>
      <c r="O217" s="287">
        <v>0</v>
      </c>
      <c r="P217" s="287">
        <v>0</v>
      </c>
      <c r="Q217" s="287">
        <v>0</v>
      </c>
      <c r="R217" s="287"/>
      <c r="S217" s="287"/>
      <c r="T217" s="287"/>
      <c r="U217" s="287"/>
      <c r="V217" s="287"/>
      <c r="W217" s="287"/>
      <c r="X217" s="287"/>
      <c r="Y217" s="287"/>
      <c r="Z217" s="287"/>
      <c r="AA217" s="287"/>
      <c r="AB217" s="287"/>
      <c r="AC217" s="287"/>
      <c r="AD217" s="288"/>
      <c r="AE217" s="285">
        <v>0</v>
      </c>
      <c r="AF217" s="158"/>
      <c r="AG217" s="20">
        <f t="shared" si="35"/>
        <v>2327500</v>
      </c>
      <c r="AH217" s="187" t="str">
        <f t="shared" si="33"/>
        <v>OK</v>
      </c>
      <c r="AI217" s="21" t="str">
        <f t="shared" si="34"/>
        <v>OK</v>
      </c>
      <c r="AJ217" s="180"/>
      <c r="AK217" s="180"/>
      <c r="AL217" s="277"/>
      <c r="AM217" s="180"/>
      <c r="AN217" s="180"/>
      <c r="AO217" s="180"/>
      <c r="AP217" s="180"/>
      <c r="AQ217" s="180"/>
      <c r="AR217" s="180"/>
      <c r="AS217" s="278"/>
      <c r="AT217" s="278"/>
      <c r="AU217" s="278"/>
    </row>
    <row r="218" spans="1:205" s="185" customFormat="1" ht="85.5" customHeight="1" x14ac:dyDescent="0.25">
      <c r="A218" s="180" t="s">
        <v>177</v>
      </c>
      <c r="B218" s="284" t="s">
        <v>709</v>
      </c>
      <c r="C218" s="35" t="s">
        <v>430</v>
      </c>
      <c r="D218" s="94">
        <v>2018</v>
      </c>
      <c r="E218" s="90">
        <v>2021</v>
      </c>
      <c r="F218" s="70">
        <v>4785000</v>
      </c>
      <c r="G218" s="72">
        <v>4785000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1">
        <v>0</v>
      </c>
      <c r="P218" s="71">
        <v>0</v>
      </c>
      <c r="Q218" s="71">
        <v>0</v>
      </c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281"/>
      <c r="AE218" s="70">
        <v>0</v>
      </c>
      <c r="AF218" s="157"/>
      <c r="AG218" s="163">
        <f t="shared" si="35"/>
        <v>4785000</v>
      </c>
      <c r="AH218" s="187" t="str">
        <f t="shared" si="33"/>
        <v>OK</v>
      </c>
      <c r="AI218" s="46" t="str">
        <f t="shared" si="34"/>
        <v>OK</v>
      </c>
      <c r="AJ218" s="180"/>
      <c r="AK218" s="180"/>
      <c r="AL218" s="277"/>
      <c r="AM218" s="180"/>
      <c r="AN218" s="180"/>
      <c r="AO218" s="180"/>
      <c r="AP218" s="180"/>
      <c r="AQ218" s="180"/>
      <c r="AR218" s="180"/>
      <c r="AS218" s="278"/>
      <c r="AT218" s="278"/>
      <c r="AU218" s="278"/>
    </row>
    <row r="219" spans="1:205" s="38" customFormat="1" ht="65.25" customHeight="1" x14ac:dyDescent="0.25">
      <c r="A219" s="180" t="s">
        <v>178</v>
      </c>
      <c r="B219" s="279" t="s">
        <v>710</v>
      </c>
      <c r="C219" s="35" t="s">
        <v>122</v>
      </c>
      <c r="D219" s="94">
        <v>2017</v>
      </c>
      <c r="E219" s="90">
        <v>2021</v>
      </c>
      <c r="F219" s="70">
        <v>52724980</v>
      </c>
      <c r="G219" s="72">
        <v>8218821</v>
      </c>
      <c r="H219" s="71">
        <v>0</v>
      </c>
      <c r="I219" s="71">
        <v>0</v>
      </c>
      <c r="J219" s="71">
        <v>0</v>
      </c>
      <c r="K219" s="71">
        <v>0</v>
      </c>
      <c r="L219" s="71">
        <v>0</v>
      </c>
      <c r="M219" s="71">
        <v>0</v>
      </c>
      <c r="N219" s="71">
        <v>0</v>
      </c>
      <c r="O219" s="71">
        <v>0</v>
      </c>
      <c r="P219" s="71">
        <v>0</v>
      </c>
      <c r="Q219" s="71">
        <v>0</v>
      </c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281"/>
      <c r="AE219" s="70">
        <v>586323</v>
      </c>
      <c r="AF219" s="158"/>
      <c r="AG219" s="20">
        <f t="shared" si="35"/>
        <v>8218821</v>
      </c>
      <c r="AH219" s="187" t="str">
        <f t="shared" si="33"/>
        <v>OK</v>
      </c>
      <c r="AI219" s="21" t="str">
        <f t="shared" si="34"/>
        <v>OK</v>
      </c>
      <c r="AJ219" s="180"/>
      <c r="AK219" s="180"/>
      <c r="AL219" s="277"/>
      <c r="AM219" s="180"/>
      <c r="AN219" s="180"/>
      <c r="AO219" s="180"/>
      <c r="AP219" s="180"/>
      <c r="AQ219" s="180"/>
      <c r="AR219" s="180"/>
      <c r="AS219" s="278"/>
      <c r="AT219" s="278"/>
      <c r="AU219" s="278"/>
    </row>
    <row r="220" spans="1:205" s="38" customFormat="1" ht="88.5" customHeight="1" x14ac:dyDescent="0.25">
      <c r="A220" s="180" t="s">
        <v>179</v>
      </c>
      <c r="B220" s="279" t="s">
        <v>711</v>
      </c>
      <c r="C220" s="35" t="s">
        <v>431</v>
      </c>
      <c r="D220" s="94">
        <v>2003</v>
      </c>
      <c r="E220" s="90">
        <v>2023</v>
      </c>
      <c r="F220" s="70">
        <v>13223152</v>
      </c>
      <c r="G220" s="80">
        <v>1000000</v>
      </c>
      <c r="H220" s="79">
        <v>2000000</v>
      </c>
      <c r="I220" s="79">
        <v>1996056</v>
      </c>
      <c r="J220" s="79">
        <v>0</v>
      </c>
      <c r="K220" s="79">
        <v>0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  <c r="Q220" s="79">
        <v>0</v>
      </c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81"/>
      <c r="AE220" s="70">
        <v>4996056</v>
      </c>
      <c r="AF220" s="158"/>
      <c r="AG220" s="20">
        <f t="shared" si="35"/>
        <v>4996056</v>
      </c>
      <c r="AH220" s="187" t="str">
        <f t="shared" si="33"/>
        <v>OK</v>
      </c>
      <c r="AI220" s="21" t="str">
        <f t="shared" si="34"/>
        <v>OK</v>
      </c>
      <c r="AJ220" s="180"/>
      <c r="AK220" s="180"/>
      <c r="AL220" s="277"/>
      <c r="AM220" s="180"/>
      <c r="AN220" s="180"/>
      <c r="AO220" s="180"/>
      <c r="AP220" s="180"/>
      <c r="AQ220" s="180"/>
      <c r="AR220" s="180"/>
      <c r="AS220" s="278"/>
      <c r="AT220" s="278"/>
      <c r="AU220" s="278"/>
    </row>
    <row r="221" spans="1:205" s="38" customFormat="1" ht="72" customHeight="1" x14ac:dyDescent="0.25">
      <c r="A221" s="180" t="s">
        <v>180</v>
      </c>
      <c r="B221" s="279" t="s">
        <v>712</v>
      </c>
      <c r="C221" s="35" t="s">
        <v>118</v>
      </c>
      <c r="D221" s="94">
        <v>2017</v>
      </c>
      <c r="E221" s="90">
        <v>2021</v>
      </c>
      <c r="F221" s="70">
        <v>410820</v>
      </c>
      <c r="G221" s="80">
        <v>123246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  <c r="Q221" s="79">
        <v>0</v>
      </c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81"/>
      <c r="AE221" s="70">
        <v>123246</v>
      </c>
      <c r="AF221" s="158"/>
      <c r="AG221" s="20">
        <f t="shared" si="35"/>
        <v>123246</v>
      </c>
      <c r="AH221" s="187" t="str">
        <f t="shared" si="33"/>
        <v>OK</v>
      </c>
      <c r="AI221" s="21" t="str">
        <f t="shared" si="34"/>
        <v>OK</v>
      </c>
      <c r="AJ221" s="180"/>
      <c r="AK221" s="180"/>
      <c r="AL221" s="277"/>
      <c r="AM221" s="180"/>
      <c r="AN221" s="180"/>
      <c r="AO221" s="180"/>
      <c r="AP221" s="180"/>
      <c r="AQ221" s="180"/>
      <c r="AR221" s="180"/>
      <c r="AS221" s="278"/>
      <c r="AT221" s="278"/>
      <c r="AU221" s="278"/>
    </row>
    <row r="222" spans="1:205" s="38" customFormat="1" ht="106.5" customHeight="1" x14ac:dyDescent="0.25">
      <c r="A222" s="180" t="s">
        <v>181</v>
      </c>
      <c r="B222" s="279" t="s">
        <v>713</v>
      </c>
      <c r="C222" s="35" t="s">
        <v>118</v>
      </c>
      <c r="D222" s="94">
        <v>2017</v>
      </c>
      <c r="E222" s="90">
        <v>2021</v>
      </c>
      <c r="F222" s="70">
        <v>8000000</v>
      </c>
      <c r="G222" s="80">
        <v>8000000</v>
      </c>
      <c r="H222" s="79">
        <v>0</v>
      </c>
      <c r="I222" s="79">
        <v>0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  <c r="P222" s="79">
        <v>0</v>
      </c>
      <c r="Q222" s="79">
        <v>0</v>
      </c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81"/>
      <c r="AE222" s="70">
        <v>3000000</v>
      </c>
      <c r="AF222" s="158"/>
      <c r="AG222" s="20">
        <f t="shared" si="35"/>
        <v>8000000</v>
      </c>
      <c r="AH222" s="187" t="str">
        <f t="shared" si="33"/>
        <v>OK</v>
      </c>
      <c r="AI222" s="21" t="str">
        <f t="shared" si="34"/>
        <v>OK</v>
      </c>
      <c r="AJ222" s="180"/>
      <c r="AK222" s="180"/>
      <c r="AL222" s="277"/>
      <c r="AM222" s="180"/>
      <c r="AN222" s="180"/>
      <c r="AO222" s="180"/>
      <c r="AP222" s="180"/>
      <c r="AQ222" s="180"/>
      <c r="AR222" s="180"/>
      <c r="AS222" s="278"/>
      <c r="AT222" s="278"/>
      <c r="AU222" s="278"/>
    </row>
    <row r="223" spans="1:205" s="38" customFormat="1" ht="73.5" customHeight="1" x14ac:dyDescent="0.25">
      <c r="A223" s="180" t="s">
        <v>182</v>
      </c>
      <c r="B223" s="284" t="s">
        <v>714</v>
      </c>
      <c r="C223" s="35" t="s">
        <v>430</v>
      </c>
      <c r="D223" s="94">
        <v>2018</v>
      </c>
      <c r="E223" s="90">
        <v>2024</v>
      </c>
      <c r="F223" s="70">
        <v>9000000</v>
      </c>
      <c r="G223" s="72">
        <v>0</v>
      </c>
      <c r="H223" s="71">
        <v>0</v>
      </c>
      <c r="I223" s="71">
        <v>1000000</v>
      </c>
      <c r="J223" s="71">
        <v>8000000</v>
      </c>
      <c r="K223" s="71">
        <v>0</v>
      </c>
      <c r="L223" s="71">
        <v>0</v>
      </c>
      <c r="M223" s="71">
        <v>0</v>
      </c>
      <c r="N223" s="71">
        <v>0</v>
      </c>
      <c r="O223" s="71">
        <v>0</v>
      </c>
      <c r="P223" s="71">
        <v>0</v>
      </c>
      <c r="Q223" s="71">
        <v>0</v>
      </c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281"/>
      <c r="AE223" s="70">
        <v>9000000</v>
      </c>
      <c r="AF223" s="158"/>
      <c r="AG223" s="20">
        <f t="shared" si="35"/>
        <v>9000000</v>
      </c>
      <c r="AH223" s="187" t="str">
        <f t="shared" si="33"/>
        <v>OK</v>
      </c>
      <c r="AI223" s="21" t="str">
        <f t="shared" si="34"/>
        <v>OK</v>
      </c>
      <c r="AJ223" s="180"/>
      <c r="AK223" s="180"/>
      <c r="AL223" s="277"/>
      <c r="AM223" s="180"/>
      <c r="AN223" s="180"/>
      <c r="AO223" s="180"/>
      <c r="AP223" s="180"/>
      <c r="AQ223" s="180"/>
      <c r="AR223" s="180"/>
      <c r="AS223" s="278"/>
      <c r="AT223" s="278"/>
      <c r="AU223" s="278"/>
    </row>
    <row r="224" spans="1:205" s="38" customFormat="1" ht="88.5" customHeight="1" x14ac:dyDescent="0.25">
      <c r="A224" s="180" t="s">
        <v>183</v>
      </c>
      <c r="B224" s="284" t="s">
        <v>715</v>
      </c>
      <c r="C224" s="35" t="s">
        <v>430</v>
      </c>
      <c r="D224" s="94">
        <v>2019</v>
      </c>
      <c r="E224" s="90">
        <v>2023</v>
      </c>
      <c r="F224" s="70">
        <v>104594112</v>
      </c>
      <c r="G224" s="72">
        <v>2355000</v>
      </c>
      <c r="H224" s="71">
        <v>41000000</v>
      </c>
      <c r="I224" s="71">
        <v>61000000</v>
      </c>
      <c r="J224" s="71">
        <v>0</v>
      </c>
      <c r="K224" s="71">
        <v>0</v>
      </c>
      <c r="L224" s="71">
        <v>0</v>
      </c>
      <c r="M224" s="71">
        <v>0</v>
      </c>
      <c r="N224" s="71">
        <v>0</v>
      </c>
      <c r="O224" s="71">
        <v>0</v>
      </c>
      <c r="P224" s="71">
        <v>0</v>
      </c>
      <c r="Q224" s="71">
        <v>0</v>
      </c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281"/>
      <c r="AE224" s="70">
        <v>32711190</v>
      </c>
      <c r="AF224" s="158"/>
      <c r="AG224" s="20">
        <f t="shared" si="35"/>
        <v>104355000</v>
      </c>
      <c r="AH224" s="187" t="str">
        <f t="shared" si="33"/>
        <v>OK</v>
      </c>
      <c r="AI224" s="21" t="str">
        <f t="shared" si="34"/>
        <v>OK</v>
      </c>
      <c r="AJ224" s="180"/>
      <c r="AK224" s="180"/>
      <c r="AL224" s="277"/>
      <c r="AM224" s="180"/>
      <c r="AN224" s="180"/>
      <c r="AO224" s="180"/>
      <c r="AP224" s="180"/>
      <c r="AQ224" s="180"/>
      <c r="AR224" s="180"/>
      <c r="AS224" s="278"/>
      <c r="AT224" s="278"/>
      <c r="AU224" s="278"/>
    </row>
    <row r="225" spans="1:47" s="38" customFormat="1" ht="74.25" customHeight="1" x14ac:dyDescent="0.25">
      <c r="A225" s="180" t="s">
        <v>184</v>
      </c>
      <c r="B225" s="279" t="s">
        <v>716</v>
      </c>
      <c r="C225" s="35" t="s">
        <v>431</v>
      </c>
      <c r="D225" s="94">
        <v>1999</v>
      </c>
      <c r="E225" s="90">
        <v>2044</v>
      </c>
      <c r="F225" s="73">
        <v>2061873897</v>
      </c>
      <c r="G225" s="72">
        <v>0</v>
      </c>
      <c r="H225" s="71">
        <v>0</v>
      </c>
      <c r="I225" s="71">
        <v>0</v>
      </c>
      <c r="J225" s="71">
        <v>0</v>
      </c>
      <c r="K225" s="71">
        <v>0</v>
      </c>
      <c r="L225" s="71">
        <v>0</v>
      </c>
      <c r="M225" s="71">
        <v>150000000</v>
      </c>
      <c r="N225" s="71">
        <v>120000000</v>
      </c>
      <c r="O225" s="71">
        <v>150000000</v>
      </c>
      <c r="P225" s="71">
        <v>180000000</v>
      </c>
      <c r="Q225" s="71">
        <v>150000000</v>
      </c>
      <c r="R225" s="71">
        <v>90000000</v>
      </c>
      <c r="S225" s="82">
        <v>90000000</v>
      </c>
      <c r="T225" s="82">
        <v>90000000</v>
      </c>
      <c r="U225" s="82">
        <v>90000000</v>
      </c>
      <c r="V225" s="82">
        <v>90000000</v>
      </c>
      <c r="W225" s="82">
        <v>90000000</v>
      </c>
      <c r="X225" s="82">
        <v>90000000</v>
      </c>
      <c r="Y225" s="82">
        <v>90000000</v>
      </c>
      <c r="Z225" s="82">
        <v>90000000</v>
      </c>
      <c r="AA225" s="82">
        <v>90000000</v>
      </c>
      <c r="AB225" s="82">
        <v>90000000</v>
      </c>
      <c r="AC225" s="82">
        <v>170000000</v>
      </c>
      <c r="AD225" s="280">
        <v>150000000</v>
      </c>
      <c r="AE225" s="70">
        <v>0</v>
      </c>
      <c r="AF225" s="158"/>
      <c r="AG225" s="20">
        <f t="shared" si="35"/>
        <v>2060000000</v>
      </c>
      <c r="AH225" s="187" t="str">
        <f t="shared" ref="AH225:AH274" si="49">IF(G225&lt;=F225,"OK","BŁĄD")</f>
        <v>OK</v>
      </c>
      <c r="AI225" s="21" t="str">
        <f t="shared" si="34"/>
        <v>OK</v>
      </c>
      <c r="AJ225" s="180"/>
      <c r="AK225" s="180"/>
      <c r="AL225" s="277"/>
      <c r="AM225" s="180"/>
      <c r="AN225" s="180"/>
      <c r="AO225" s="180"/>
      <c r="AP225" s="180"/>
      <c r="AQ225" s="180"/>
      <c r="AR225" s="180"/>
      <c r="AS225" s="278"/>
      <c r="AT225" s="278"/>
      <c r="AU225" s="278"/>
    </row>
    <row r="226" spans="1:47" s="38" customFormat="1" ht="78.75" customHeight="1" x14ac:dyDescent="0.25">
      <c r="A226" s="180" t="s">
        <v>185</v>
      </c>
      <c r="B226" s="284" t="s">
        <v>717</v>
      </c>
      <c r="C226" s="35" t="s">
        <v>431</v>
      </c>
      <c r="D226" s="94">
        <v>2006</v>
      </c>
      <c r="E226" s="90">
        <v>2021</v>
      </c>
      <c r="F226" s="70">
        <v>1230000</v>
      </c>
      <c r="G226" s="72">
        <v>984000</v>
      </c>
      <c r="H226" s="71">
        <v>0</v>
      </c>
      <c r="I226" s="71">
        <v>0</v>
      </c>
      <c r="J226" s="71">
        <v>0</v>
      </c>
      <c r="K226" s="71">
        <v>0</v>
      </c>
      <c r="L226" s="71">
        <v>0</v>
      </c>
      <c r="M226" s="71">
        <v>0</v>
      </c>
      <c r="N226" s="71">
        <v>0</v>
      </c>
      <c r="O226" s="71">
        <v>0</v>
      </c>
      <c r="P226" s="71">
        <v>0</v>
      </c>
      <c r="Q226" s="71">
        <v>0</v>
      </c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281"/>
      <c r="AE226" s="70">
        <v>0</v>
      </c>
      <c r="AF226" s="158"/>
      <c r="AG226" s="20">
        <f t="shared" si="35"/>
        <v>984000</v>
      </c>
      <c r="AH226" s="187" t="str">
        <f t="shared" si="49"/>
        <v>OK</v>
      </c>
      <c r="AI226" s="21" t="str">
        <f t="shared" si="34"/>
        <v>OK</v>
      </c>
      <c r="AJ226" s="180"/>
      <c r="AK226" s="180"/>
      <c r="AL226" s="277"/>
      <c r="AM226" s="180"/>
      <c r="AN226" s="180"/>
      <c r="AO226" s="180"/>
      <c r="AP226" s="180"/>
      <c r="AQ226" s="180"/>
      <c r="AR226" s="180"/>
      <c r="AS226" s="278"/>
      <c r="AT226" s="278"/>
      <c r="AU226" s="278"/>
    </row>
    <row r="227" spans="1:47" s="38" customFormat="1" ht="72" customHeight="1" x14ac:dyDescent="0.25">
      <c r="A227" s="180" t="s">
        <v>186</v>
      </c>
      <c r="B227" s="279" t="s">
        <v>718</v>
      </c>
      <c r="C227" s="35" t="s">
        <v>431</v>
      </c>
      <c r="D227" s="94">
        <v>2011</v>
      </c>
      <c r="E227" s="90">
        <v>2021</v>
      </c>
      <c r="F227" s="70">
        <v>9510999</v>
      </c>
      <c r="G227" s="72">
        <v>5173129</v>
      </c>
      <c r="H227" s="71">
        <v>0</v>
      </c>
      <c r="I227" s="71">
        <v>0</v>
      </c>
      <c r="J227" s="71">
        <v>0</v>
      </c>
      <c r="K227" s="71">
        <v>0</v>
      </c>
      <c r="L227" s="71">
        <v>0</v>
      </c>
      <c r="M227" s="71">
        <v>0</v>
      </c>
      <c r="N227" s="71">
        <v>0</v>
      </c>
      <c r="O227" s="71">
        <v>0</v>
      </c>
      <c r="P227" s="71">
        <v>0</v>
      </c>
      <c r="Q227" s="71">
        <v>0</v>
      </c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281"/>
      <c r="AE227" s="70">
        <v>395651</v>
      </c>
      <c r="AF227" s="158"/>
      <c r="AG227" s="20">
        <f t="shared" si="35"/>
        <v>5173129</v>
      </c>
      <c r="AH227" s="187" t="str">
        <f t="shared" si="49"/>
        <v>OK</v>
      </c>
      <c r="AI227" s="21" t="str">
        <f t="shared" si="34"/>
        <v>OK</v>
      </c>
      <c r="AJ227" s="180"/>
      <c r="AK227" s="180"/>
      <c r="AL227" s="277"/>
      <c r="AM227" s="180"/>
      <c r="AN227" s="180"/>
      <c r="AO227" s="180"/>
      <c r="AP227" s="180"/>
      <c r="AQ227" s="180"/>
      <c r="AR227" s="180"/>
      <c r="AS227" s="278"/>
      <c r="AT227" s="278"/>
      <c r="AU227" s="278"/>
    </row>
    <row r="228" spans="1:47" s="38" customFormat="1" ht="72" customHeight="1" x14ac:dyDescent="0.25">
      <c r="A228" s="180" t="s">
        <v>187</v>
      </c>
      <c r="B228" s="279" t="s">
        <v>719</v>
      </c>
      <c r="C228" s="35" t="s">
        <v>430</v>
      </c>
      <c r="D228" s="94">
        <v>2020</v>
      </c>
      <c r="E228" s="90">
        <v>2024</v>
      </c>
      <c r="F228" s="70">
        <v>11050000</v>
      </c>
      <c r="G228" s="72">
        <v>1050000</v>
      </c>
      <c r="H228" s="71">
        <v>1500000</v>
      </c>
      <c r="I228" s="71">
        <v>5500000</v>
      </c>
      <c r="J228" s="71">
        <v>3000000</v>
      </c>
      <c r="K228" s="71">
        <v>0</v>
      </c>
      <c r="L228" s="71">
        <v>0</v>
      </c>
      <c r="M228" s="71">
        <v>0</v>
      </c>
      <c r="N228" s="71">
        <v>0</v>
      </c>
      <c r="O228" s="71">
        <v>0</v>
      </c>
      <c r="P228" s="71">
        <v>0</v>
      </c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281"/>
      <c r="AE228" s="70">
        <v>9550000</v>
      </c>
      <c r="AF228" s="158"/>
      <c r="AG228" s="20">
        <f t="shared" si="35"/>
        <v>11050000</v>
      </c>
      <c r="AH228" s="187" t="str">
        <f t="shared" si="49"/>
        <v>OK</v>
      </c>
      <c r="AI228" s="21" t="str">
        <f t="shared" si="34"/>
        <v>OK</v>
      </c>
      <c r="AJ228" s="180"/>
      <c r="AK228" s="180"/>
      <c r="AL228" s="277"/>
      <c r="AM228" s="180"/>
      <c r="AN228" s="180"/>
      <c r="AO228" s="180"/>
      <c r="AP228" s="180"/>
      <c r="AQ228" s="180"/>
      <c r="AR228" s="180"/>
      <c r="AS228" s="278"/>
      <c r="AT228" s="278"/>
      <c r="AU228" s="278"/>
    </row>
    <row r="229" spans="1:47" s="38" customFormat="1" ht="72" customHeight="1" x14ac:dyDescent="0.25">
      <c r="A229" s="180" t="s">
        <v>188</v>
      </c>
      <c r="B229" s="279" t="s">
        <v>720</v>
      </c>
      <c r="C229" s="35" t="s">
        <v>430</v>
      </c>
      <c r="D229" s="94">
        <v>2015</v>
      </c>
      <c r="E229" s="90">
        <v>2021</v>
      </c>
      <c r="F229" s="70">
        <v>3880843</v>
      </c>
      <c r="G229" s="72">
        <v>3210000</v>
      </c>
      <c r="H229" s="71">
        <v>0</v>
      </c>
      <c r="I229" s="71">
        <v>0</v>
      </c>
      <c r="J229" s="71">
        <v>0</v>
      </c>
      <c r="K229" s="71">
        <v>0</v>
      </c>
      <c r="L229" s="71">
        <v>0</v>
      </c>
      <c r="M229" s="71">
        <v>0</v>
      </c>
      <c r="N229" s="71">
        <v>0</v>
      </c>
      <c r="O229" s="71">
        <v>0</v>
      </c>
      <c r="P229" s="71">
        <v>0</v>
      </c>
      <c r="Q229" s="71">
        <v>0</v>
      </c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281"/>
      <c r="AE229" s="70">
        <v>161930</v>
      </c>
      <c r="AF229" s="158"/>
      <c r="AG229" s="20">
        <f t="shared" si="35"/>
        <v>3210000</v>
      </c>
      <c r="AH229" s="187" t="str">
        <f t="shared" si="49"/>
        <v>OK</v>
      </c>
      <c r="AI229" s="21" t="str">
        <f t="shared" ref="AI229:AI277" si="50">IF(SUM(G229:AD229)&gt;=AE229,"OK","BŁĄD")</f>
        <v>OK</v>
      </c>
      <c r="AJ229" s="180"/>
      <c r="AK229" s="180"/>
      <c r="AL229" s="277"/>
      <c r="AM229" s="180"/>
      <c r="AN229" s="180"/>
      <c r="AO229" s="180"/>
      <c r="AP229" s="180"/>
      <c r="AQ229" s="180"/>
      <c r="AR229" s="180"/>
      <c r="AS229" s="278"/>
      <c r="AT229" s="278"/>
      <c r="AU229" s="278"/>
    </row>
    <row r="230" spans="1:47" s="28" customFormat="1" ht="81" customHeight="1" x14ac:dyDescent="0.25">
      <c r="A230" s="180" t="s">
        <v>189</v>
      </c>
      <c r="B230" s="284" t="s">
        <v>721</v>
      </c>
      <c r="C230" s="35" t="s">
        <v>118</v>
      </c>
      <c r="D230" s="94">
        <v>2018</v>
      </c>
      <c r="E230" s="90">
        <v>2023</v>
      </c>
      <c r="F230" s="70">
        <v>10889790</v>
      </c>
      <c r="G230" s="72">
        <v>4300000</v>
      </c>
      <c r="H230" s="71">
        <v>5500000</v>
      </c>
      <c r="I230" s="71">
        <v>1000000</v>
      </c>
      <c r="J230" s="71">
        <v>0</v>
      </c>
      <c r="K230" s="71">
        <v>0</v>
      </c>
      <c r="L230" s="71">
        <v>0</v>
      </c>
      <c r="M230" s="71">
        <v>0</v>
      </c>
      <c r="N230" s="71">
        <v>0</v>
      </c>
      <c r="O230" s="71">
        <v>0</v>
      </c>
      <c r="P230" s="71">
        <v>0</v>
      </c>
      <c r="Q230" s="71">
        <v>0</v>
      </c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281"/>
      <c r="AE230" s="70">
        <v>10800000</v>
      </c>
      <c r="AF230" s="158"/>
      <c r="AG230" s="20">
        <f t="shared" si="35"/>
        <v>10800000</v>
      </c>
      <c r="AH230" s="187" t="str">
        <f t="shared" si="49"/>
        <v>OK</v>
      </c>
      <c r="AI230" s="21" t="str">
        <f t="shared" si="50"/>
        <v>OK</v>
      </c>
      <c r="AJ230" s="180"/>
      <c r="AK230" s="180"/>
      <c r="AL230" s="277"/>
      <c r="AM230" s="180"/>
      <c r="AN230" s="180"/>
      <c r="AO230" s="180"/>
      <c r="AP230" s="180"/>
      <c r="AQ230" s="180"/>
      <c r="AR230" s="180"/>
      <c r="AS230" s="278"/>
      <c r="AT230" s="278"/>
      <c r="AU230" s="278"/>
    </row>
    <row r="231" spans="1:47" s="28" customFormat="1" ht="86.25" customHeight="1" x14ac:dyDescent="0.25">
      <c r="A231" s="180" t="s">
        <v>190</v>
      </c>
      <c r="B231" s="284" t="s">
        <v>722</v>
      </c>
      <c r="C231" s="35" t="s">
        <v>723</v>
      </c>
      <c r="D231" s="94">
        <v>2000</v>
      </c>
      <c r="E231" s="90">
        <v>2022</v>
      </c>
      <c r="F231" s="70">
        <v>2840005</v>
      </c>
      <c r="G231" s="72">
        <v>1000000</v>
      </c>
      <c r="H231" s="71">
        <v>1000000</v>
      </c>
      <c r="I231" s="71">
        <v>0</v>
      </c>
      <c r="J231" s="71">
        <v>0</v>
      </c>
      <c r="K231" s="71">
        <v>0</v>
      </c>
      <c r="L231" s="71">
        <v>0</v>
      </c>
      <c r="M231" s="71">
        <v>0</v>
      </c>
      <c r="N231" s="71">
        <v>0</v>
      </c>
      <c r="O231" s="71">
        <v>0</v>
      </c>
      <c r="P231" s="71">
        <v>0</v>
      </c>
      <c r="Q231" s="71">
        <v>0</v>
      </c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281"/>
      <c r="AE231" s="70">
        <v>2000000</v>
      </c>
      <c r="AF231" s="158"/>
      <c r="AG231" s="20">
        <f t="shared" si="35"/>
        <v>2000000</v>
      </c>
      <c r="AH231" s="187" t="str">
        <f t="shared" si="49"/>
        <v>OK</v>
      </c>
      <c r="AI231" s="21" t="str">
        <f t="shared" si="50"/>
        <v>OK</v>
      </c>
      <c r="AJ231" s="180"/>
      <c r="AK231" s="180"/>
      <c r="AL231" s="277"/>
      <c r="AM231" s="180"/>
      <c r="AN231" s="180"/>
      <c r="AO231" s="180"/>
      <c r="AP231" s="180"/>
      <c r="AQ231" s="180"/>
      <c r="AR231" s="180"/>
      <c r="AS231" s="278"/>
      <c r="AT231" s="278"/>
      <c r="AU231" s="278"/>
    </row>
    <row r="232" spans="1:47" s="38" customFormat="1" ht="78" customHeight="1" x14ac:dyDescent="0.25">
      <c r="A232" s="180" t="s">
        <v>191</v>
      </c>
      <c r="B232" s="284" t="s">
        <v>724</v>
      </c>
      <c r="C232" s="35" t="s">
        <v>723</v>
      </c>
      <c r="D232" s="94">
        <v>2019</v>
      </c>
      <c r="E232" s="90">
        <v>2021</v>
      </c>
      <c r="F232" s="70">
        <v>5124288</v>
      </c>
      <c r="G232" s="72">
        <v>2000000</v>
      </c>
      <c r="H232" s="71">
        <v>0</v>
      </c>
      <c r="I232" s="71">
        <v>0</v>
      </c>
      <c r="J232" s="71">
        <v>0</v>
      </c>
      <c r="K232" s="71">
        <v>0</v>
      </c>
      <c r="L232" s="71">
        <v>0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281"/>
      <c r="AE232" s="70"/>
      <c r="AF232" s="158"/>
      <c r="AG232" s="20">
        <f t="shared" si="35"/>
        <v>2000000</v>
      </c>
      <c r="AH232" s="187" t="str">
        <f t="shared" si="49"/>
        <v>OK</v>
      </c>
      <c r="AI232" s="21" t="str">
        <f t="shared" si="50"/>
        <v>OK</v>
      </c>
      <c r="AJ232" s="180"/>
      <c r="AK232" s="180"/>
      <c r="AL232" s="277"/>
      <c r="AM232" s="180"/>
      <c r="AN232" s="180"/>
      <c r="AO232" s="180"/>
      <c r="AP232" s="180"/>
      <c r="AQ232" s="180"/>
      <c r="AR232" s="180"/>
      <c r="AS232" s="278"/>
      <c r="AT232" s="278"/>
      <c r="AU232" s="278"/>
    </row>
    <row r="233" spans="1:47" s="38" customFormat="1" ht="78" customHeight="1" x14ac:dyDescent="0.25">
      <c r="A233" s="180" t="s">
        <v>192</v>
      </c>
      <c r="B233" s="284" t="s">
        <v>725</v>
      </c>
      <c r="C233" s="35" t="s">
        <v>723</v>
      </c>
      <c r="D233" s="94">
        <v>2006</v>
      </c>
      <c r="E233" s="90">
        <v>2029</v>
      </c>
      <c r="F233" s="70">
        <v>50900000</v>
      </c>
      <c r="G233" s="72">
        <v>0</v>
      </c>
      <c r="H233" s="71">
        <v>0</v>
      </c>
      <c r="I233" s="71">
        <v>0</v>
      </c>
      <c r="J233" s="71">
        <v>0</v>
      </c>
      <c r="K233" s="71">
        <v>7491428</v>
      </c>
      <c r="L233" s="71">
        <v>13408572</v>
      </c>
      <c r="M233" s="71">
        <v>10000000</v>
      </c>
      <c r="N233" s="71">
        <v>10000000</v>
      </c>
      <c r="O233" s="71">
        <v>10000000</v>
      </c>
      <c r="P233" s="71">
        <v>0</v>
      </c>
      <c r="Q233" s="71">
        <v>0</v>
      </c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281"/>
      <c r="AE233" s="70"/>
      <c r="AF233" s="158"/>
      <c r="AG233" s="20">
        <f t="shared" si="35"/>
        <v>50900000</v>
      </c>
      <c r="AH233" s="187" t="str">
        <f t="shared" si="49"/>
        <v>OK</v>
      </c>
      <c r="AI233" s="21" t="str">
        <f t="shared" si="50"/>
        <v>OK</v>
      </c>
      <c r="AJ233" s="180"/>
      <c r="AK233" s="180"/>
      <c r="AL233" s="277"/>
      <c r="AM233" s="180"/>
      <c r="AN233" s="180"/>
      <c r="AO233" s="180"/>
      <c r="AP233" s="180"/>
      <c r="AQ233" s="180"/>
      <c r="AR233" s="180"/>
      <c r="AS233" s="278"/>
      <c r="AT233" s="278"/>
      <c r="AU233" s="278"/>
    </row>
    <row r="234" spans="1:47" s="38" customFormat="1" ht="90" customHeight="1" x14ac:dyDescent="0.25">
      <c r="A234" s="180" t="s">
        <v>193</v>
      </c>
      <c r="B234" s="284" t="s">
        <v>726</v>
      </c>
      <c r="C234" s="35" t="s">
        <v>723</v>
      </c>
      <c r="D234" s="94">
        <v>2006</v>
      </c>
      <c r="E234" s="90">
        <v>2024</v>
      </c>
      <c r="F234" s="70">
        <v>36586815</v>
      </c>
      <c r="G234" s="72">
        <v>5210000</v>
      </c>
      <c r="H234" s="71">
        <v>2000000</v>
      </c>
      <c r="I234" s="71">
        <v>1800000</v>
      </c>
      <c r="J234" s="71">
        <v>5000000</v>
      </c>
      <c r="K234" s="71">
        <v>0</v>
      </c>
      <c r="L234" s="71">
        <v>0</v>
      </c>
      <c r="M234" s="71">
        <v>0</v>
      </c>
      <c r="N234" s="71">
        <v>0</v>
      </c>
      <c r="O234" s="71">
        <v>0</v>
      </c>
      <c r="P234" s="71">
        <v>0</v>
      </c>
      <c r="Q234" s="71">
        <v>0</v>
      </c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281"/>
      <c r="AE234" s="70"/>
      <c r="AF234" s="158"/>
      <c r="AG234" s="20">
        <f t="shared" si="35"/>
        <v>14010000</v>
      </c>
      <c r="AH234" s="187" t="str">
        <f t="shared" si="49"/>
        <v>OK</v>
      </c>
      <c r="AI234" s="21" t="str">
        <f t="shared" si="50"/>
        <v>OK</v>
      </c>
      <c r="AJ234" s="180"/>
      <c r="AK234" s="180"/>
      <c r="AL234" s="277"/>
      <c r="AM234" s="180"/>
      <c r="AN234" s="180"/>
      <c r="AO234" s="180"/>
      <c r="AP234" s="180"/>
      <c r="AQ234" s="180"/>
      <c r="AR234" s="180"/>
      <c r="AS234" s="278"/>
      <c r="AT234" s="278"/>
      <c r="AU234" s="278"/>
    </row>
    <row r="235" spans="1:47" s="38" customFormat="1" ht="87.75" customHeight="1" x14ac:dyDescent="0.25">
      <c r="A235" s="180" t="s">
        <v>194</v>
      </c>
      <c r="B235" s="284" t="s">
        <v>727</v>
      </c>
      <c r="C235" s="35" t="s">
        <v>723</v>
      </c>
      <c r="D235" s="94">
        <v>2009</v>
      </c>
      <c r="E235" s="90">
        <v>2021</v>
      </c>
      <c r="F235" s="70">
        <v>5681922</v>
      </c>
      <c r="G235" s="80">
        <v>100000</v>
      </c>
      <c r="H235" s="79">
        <v>0</v>
      </c>
      <c r="I235" s="79">
        <v>0</v>
      </c>
      <c r="J235" s="79">
        <v>0</v>
      </c>
      <c r="K235" s="79">
        <v>0</v>
      </c>
      <c r="L235" s="79">
        <v>0</v>
      </c>
      <c r="M235" s="79">
        <v>0</v>
      </c>
      <c r="N235" s="79">
        <v>0</v>
      </c>
      <c r="O235" s="79">
        <v>0</v>
      </c>
      <c r="P235" s="79">
        <v>0</v>
      </c>
      <c r="Q235" s="79">
        <v>0</v>
      </c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81"/>
      <c r="AE235" s="70"/>
      <c r="AF235" s="158"/>
      <c r="AG235" s="20">
        <f t="shared" ref="AG235:AG281" si="51">SUM(G235:AD235)</f>
        <v>100000</v>
      </c>
      <c r="AH235" s="187" t="str">
        <f t="shared" si="49"/>
        <v>OK</v>
      </c>
      <c r="AI235" s="21" t="str">
        <f t="shared" si="50"/>
        <v>OK</v>
      </c>
      <c r="AJ235" s="180"/>
      <c r="AK235" s="180"/>
      <c r="AL235" s="277"/>
      <c r="AM235" s="180"/>
      <c r="AN235" s="180"/>
      <c r="AO235" s="180"/>
      <c r="AP235" s="180"/>
      <c r="AQ235" s="180"/>
      <c r="AR235" s="180"/>
      <c r="AS235" s="278"/>
      <c r="AT235" s="278"/>
      <c r="AU235" s="278"/>
    </row>
    <row r="236" spans="1:47" s="185" customFormat="1" ht="66.75" customHeight="1" x14ac:dyDescent="0.25">
      <c r="A236" s="180" t="s">
        <v>195</v>
      </c>
      <c r="B236" s="284" t="s">
        <v>728</v>
      </c>
      <c r="C236" s="35" t="s">
        <v>723</v>
      </c>
      <c r="D236" s="94">
        <v>2008</v>
      </c>
      <c r="E236" s="90">
        <v>2023</v>
      </c>
      <c r="F236" s="70">
        <v>59358796</v>
      </c>
      <c r="G236" s="72">
        <v>5000000</v>
      </c>
      <c r="H236" s="71">
        <v>5650000</v>
      </c>
      <c r="I236" s="71">
        <v>5000000</v>
      </c>
      <c r="J236" s="71">
        <v>0</v>
      </c>
      <c r="K236" s="71">
        <v>0</v>
      </c>
      <c r="L236" s="71">
        <v>0</v>
      </c>
      <c r="M236" s="71">
        <v>0</v>
      </c>
      <c r="N236" s="71">
        <v>0</v>
      </c>
      <c r="O236" s="71">
        <v>0</v>
      </c>
      <c r="P236" s="71">
        <v>0</v>
      </c>
      <c r="Q236" s="71">
        <v>0</v>
      </c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281"/>
      <c r="AE236" s="70"/>
      <c r="AF236" s="158"/>
      <c r="AG236" s="163">
        <f t="shared" si="51"/>
        <v>15650000</v>
      </c>
      <c r="AH236" s="187" t="str">
        <f t="shared" si="49"/>
        <v>OK</v>
      </c>
      <c r="AI236" s="46" t="str">
        <f t="shared" si="50"/>
        <v>OK</v>
      </c>
      <c r="AJ236" s="180"/>
      <c r="AK236" s="180"/>
      <c r="AL236" s="277"/>
      <c r="AM236" s="180"/>
      <c r="AN236" s="180"/>
      <c r="AO236" s="180"/>
      <c r="AP236" s="180"/>
      <c r="AQ236" s="180"/>
      <c r="AR236" s="180"/>
      <c r="AS236" s="278"/>
      <c r="AT236" s="278"/>
      <c r="AU236" s="278"/>
    </row>
    <row r="237" spans="1:47" s="38" customFormat="1" ht="72" customHeight="1" x14ac:dyDescent="0.25">
      <c r="A237" s="180" t="s">
        <v>196</v>
      </c>
      <c r="B237" s="284" t="s">
        <v>729</v>
      </c>
      <c r="C237" s="35" t="s">
        <v>723</v>
      </c>
      <c r="D237" s="94">
        <v>2020</v>
      </c>
      <c r="E237" s="90">
        <v>2024</v>
      </c>
      <c r="F237" s="70">
        <v>38867329</v>
      </c>
      <c r="G237" s="72"/>
      <c r="H237" s="71">
        <v>6000000</v>
      </c>
      <c r="I237" s="71">
        <v>9526362</v>
      </c>
      <c r="J237" s="71">
        <v>23340967</v>
      </c>
      <c r="K237" s="71">
        <v>0</v>
      </c>
      <c r="L237" s="71">
        <v>0</v>
      </c>
      <c r="M237" s="71">
        <v>0</v>
      </c>
      <c r="N237" s="71">
        <v>0</v>
      </c>
      <c r="O237" s="71">
        <v>0</v>
      </c>
      <c r="P237" s="71">
        <v>0</v>
      </c>
      <c r="Q237" s="71">
        <v>0</v>
      </c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281"/>
      <c r="AE237" s="70"/>
      <c r="AF237" s="158"/>
      <c r="AG237" s="20">
        <f t="shared" si="51"/>
        <v>38867329</v>
      </c>
      <c r="AH237" s="187" t="str">
        <f t="shared" si="49"/>
        <v>OK</v>
      </c>
      <c r="AI237" s="21" t="str">
        <f t="shared" si="50"/>
        <v>OK</v>
      </c>
      <c r="AJ237" s="180"/>
      <c r="AK237" s="180"/>
      <c r="AL237" s="277"/>
      <c r="AM237" s="180"/>
      <c r="AN237" s="180"/>
      <c r="AO237" s="180"/>
      <c r="AP237" s="180"/>
      <c r="AQ237" s="180"/>
      <c r="AR237" s="180"/>
      <c r="AS237" s="278"/>
      <c r="AT237" s="278"/>
      <c r="AU237" s="278"/>
    </row>
    <row r="238" spans="1:47" s="38" customFormat="1" ht="87.75" customHeight="1" x14ac:dyDescent="0.25">
      <c r="A238" s="180" t="s">
        <v>197</v>
      </c>
      <c r="B238" s="284" t="s">
        <v>730</v>
      </c>
      <c r="C238" s="35" t="s">
        <v>723</v>
      </c>
      <c r="D238" s="94">
        <v>2006</v>
      </c>
      <c r="E238" s="90">
        <v>2024</v>
      </c>
      <c r="F238" s="70">
        <v>40632671</v>
      </c>
      <c r="G238" s="72">
        <v>7500000</v>
      </c>
      <c r="H238" s="71">
        <v>15000000</v>
      </c>
      <c r="I238" s="71">
        <v>3740219</v>
      </c>
      <c r="J238" s="71">
        <v>7259781</v>
      </c>
      <c r="K238" s="71">
        <v>0</v>
      </c>
      <c r="L238" s="71">
        <v>0</v>
      </c>
      <c r="M238" s="71">
        <v>0</v>
      </c>
      <c r="N238" s="71">
        <v>0</v>
      </c>
      <c r="O238" s="71">
        <v>0</v>
      </c>
      <c r="P238" s="71">
        <v>0</v>
      </c>
      <c r="Q238" s="71">
        <v>0</v>
      </c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281"/>
      <c r="AE238" s="70"/>
      <c r="AF238" s="158"/>
      <c r="AG238" s="20">
        <f t="shared" si="51"/>
        <v>33500000</v>
      </c>
      <c r="AH238" s="187" t="str">
        <f t="shared" si="49"/>
        <v>OK</v>
      </c>
      <c r="AI238" s="21" t="str">
        <f t="shared" si="50"/>
        <v>OK</v>
      </c>
      <c r="AJ238" s="180"/>
      <c r="AK238" s="180"/>
      <c r="AL238" s="277"/>
      <c r="AM238" s="180"/>
      <c r="AN238" s="180"/>
      <c r="AO238" s="180"/>
      <c r="AP238" s="180"/>
      <c r="AQ238" s="180"/>
      <c r="AR238" s="180"/>
      <c r="AS238" s="278"/>
      <c r="AT238" s="278"/>
      <c r="AU238" s="278"/>
    </row>
    <row r="239" spans="1:47" s="38" customFormat="1" ht="72" customHeight="1" x14ac:dyDescent="0.25">
      <c r="A239" s="180" t="s">
        <v>198</v>
      </c>
      <c r="B239" s="284" t="s">
        <v>731</v>
      </c>
      <c r="C239" s="35" t="s">
        <v>723</v>
      </c>
      <c r="D239" s="94">
        <v>2018</v>
      </c>
      <c r="E239" s="90">
        <v>2023</v>
      </c>
      <c r="F239" s="70">
        <v>2500000</v>
      </c>
      <c r="G239" s="72">
        <v>0</v>
      </c>
      <c r="H239" s="71">
        <v>0</v>
      </c>
      <c r="I239" s="71">
        <v>2500000</v>
      </c>
      <c r="J239" s="71">
        <v>0</v>
      </c>
      <c r="K239" s="71">
        <v>0</v>
      </c>
      <c r="L239" s="71">
        <v>0</v>
      </c>
      <c r="M239" s="71">
        <v>0</v>
      </c>
      <c r="N239" s="71">
        <v>0</v>
      </c>
      <c r="O239" s="71">
        <v>0</v>
      </c>
      <c r="P239" s="71">
        <v>0</v>
      </c>
      <c r="Q239" s="71">
        <v>0</v>
      </c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281"/>
      <c r="AE239" s="70"/>
      <c r="AF239" s="158"/>
      <c r="AG239" s="20">
        <f t="shared" si="51"/>
        <v>2500000</v>
      </c>
      <c r="AH239" s="187" t="str">
        <f t="shared" si="49"/>
        <v>OK</v>
      </c>
      <c r="AI239" s="21" t="str">
        <f t="shared" si="50"/>
        <v>OK</v>
      </c>
      <c r="AJ239" s="180"/>
      <c r="AK239" s="180"/>
      <c r="AL239" s="277"/>
      <c r="AM239" s="180"/>
      <c r="AN239" s="180"/>
      <c r="AO239" s="180"/>
      <c r="AP239" s="180"/>
      <c r="AQ239" s="180"/>
      <c r="AR239" s="180"/>
      <c r="AS239" s="278"/>
      <c r="AT239" s="278"/>
      <c r="AU239" s="278"/>
    </row>
    <row r="240" spans="1:47" s="38" customFormat="1" ht="72" customHeight="1" x14ac:dyDescent="0.25">
      <c r="A240" s="180" t="s">
        <v>199</v>
      </c>
      <c r="B240" s="279" t="s">
        <v>732</v>
      </c>
      <c r="C240" s="35" t="s">
        <v>723</v>
      </c>
      <c r="D240" s="94">
        <v>2018</v>
      </c>
      <c r="E240" s="90">
        <v>2022</v>
      </c>
      <c r="F240" s="70">
        <v>9578658</v>
      </c>
      <c r="G240" s="72">
        <v>5000000</v>
      </c>
      <c r="H240" s="71">
        <v>1258658</v>
      </c>
      <c r="I240" s="71">
        <v>0</v>
      </c>
      <c r="J240" s="71">
        <v>0</v>
      </c>
      <c r="K240" s="71">
        <v>0</v>
      </c>
      <c r="L240" s="71">
        <v>0</v>
      </c>
      <c r="M240" s="71">
        <v>0</v>
      </c>
      <c r="N240" s="71">
        <v>0</v>
      </c>
      <c r="O240" s="71">
        <v>0</v>
      </c>
      <c r="P240" s="71">
        <v>0</v>
      </c>
      <c r="Q240" s="71">
        <v>0</v>
      </c>
      <c r="R240" s="71">
        <v>0</v>
      </c>
      <c r="S240" s="71">
        <v>0</v>
      </c>
      <c r="T240" s="71">
        <v>0</v>
      </c>
      <c r="U240" s="71">
        <v>0</v>
      </c>
      <c r="V240" s="71">
        <v>0</v>
      </c>
      <c r="W240" s="71">
        <v>0</v>
      </c>
      <c r="X240" s="71">
        <v>0</v>
      </c>
      <c r="Y240" s="71">
        <v>0</v>
      </c>
      <c r="Z240" s="71">
        <v>0</v>
      </c>
      <c r="AA240" s="71">
        <v>0</v>
      </c>
      <c r="AB240" s="71">
        <v>0</v>
      </c>
      <c r="AC240" s="71">
        <v>0</v>
      </c>
      <c r="AD240" s="281">
        <v>0</v>
      </c>
      <c r="AE240" s="70"/>
      <c r="AF240" s="158"/>
      <c r="AG240" s="20">
        <f t="shared" si="51"/>
        <v>6258658</v>
      </c>
      <c r="AH240" s="187" t="str">
        <f t="shared" si="49"/>
        <v>OK</v>
      </c>
      <c r="AI240" s="21" t="str">
        <f t="shared" si="50"/>
        <v>OK</v>
      </c>
      <c r="AJ240" s="180"/>
      <c r="AK240" s="180"/>
      <c r="AL240" s="277"/>
      <c r="AM240" s="180"/>
      <c r="AN240" s="180"/>
      <c r="AO240" s="180"/>
      <c r="AP240" s="180"/>
      <c r="AQ240" s="180"/>
      <c r="AR240" s="180"/>
      <c r="AS240" s="278"/>
      <c r="AT240" s="278"/>
      <c r="AU240" s="278"/>
    </row>
    <row r="241" spans="1:47" s="38" customFormat="1" ht="84" customHeight="1" x14ac:dyDescent="0.25">
      <c r="A241" s="180" t="s">
        <v>200</v>
      </c>
      <c r="B241" s="284" t="s">
        <v>733</v>
      </c>
      <c r="C241" s="35" t="s">
        <v>723</v>
      </c>
      <c r="D241" s="94">
        <v>2006</v>
      </c>
      <c r="E241" s="90">
        <v>2021</v>
      </c>
      <c r="F241" s="70">
        <v>13032567</v>
      </c>
      <c r="G241" s="72">
        <v>100000</v>
      </c>
      <c r="H241" s="71">
        <v>0</v>
      </c>
      <c r="I241" s="71">
        <v>0</v>
      </c>
      <c r="J241" s="71">
        <v>0</v>
      </c>
      <c r="K241" s="71">
        <v>0</v>
      </c>
      <c r="L241" s="71">
        <v>0</v>
      </c>
      <c r="M241" s="71">
        <v>0</v>
      </c>
      <c r="N241" s="71">
        <v>0</v>
      </c>
      <c r="O241" s="71">
        <v>0</v>
      </c>
      <c r="P241" s="71">
        <v>0</v>
      </c>
      <c r="Q241" s="71">
        <v>0</v>
      </c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281"/>
      <c r="AE241" s="70"/>
      <c r="AF241" s="157"/>
      <c r="AG241" s="20">
        <f t="shared" si="51"/>
        <v>100000</v>
      </c>
      <c r="AH241" s="187" t="str">
        <f t="shared" si="49"/>
        <v>OK</v>
      </c>
      <c r="AI241" s="21" t="str">
        <f t="shared" si="50"/>
        <v>OK</v>
      </c>
      <c r="AJ241" s="180"/>
      <c r="AK241" s="180"/>
      <c r="AL241" s="277"/>
      <c r="AM241" s="180"/>
      <c r="AN241" s="180"/>
      <c r="AO241" s="180"/>
      <c r="AP241" s="180"/>
      <c r="AQ241" s="180"/>
      <c r="AR241" s="180"/>
      <c r="AS241" s="278"/>
      <c r="AT241" s="278"/>
      <c r="AU241" s="278"/>
    </row>
    <row r="242" spans="1:47" s="38" customFormat="1" ht="105.75" customHeight="1" x14ac:dyDescent="0.25">
      <c r="A242" s="180" t="s">
        <v>201</v>
      </c>
      <c r="B242" s="284" t="s">
        <v>734</v>
      </c>
      <c r="C242" s="35" t="s">
        <v>723</v>
      </c>
      <c r="D242" s="94">
        <v>2017</v>
      </c>
      <c r="E242" s="90">
        <v>2021</v>
      </c>
      <c r="F242" s="70">
        <v>957245</v>
      </c>
      <c r="G242" s="72">
        <v>100000</v>
      </c>
      <c r="H242" s="71">
        <v>0</v>
      </c>
      <c r="I242" s="71">
        <v>0</v>
      </c>
      <c r="J242" s="71">
        <v>0</v>
      </c>
      <c r="K242" s="71">
        <v>0</v>
      </c>
      <c r="L242" s="71">
        <v>0</v>
      </c>
      <c r="M242" s="71">
        <v>0</v>
      </c>
      <c r="N242" s="71">
        <v>0</v>
      </c>
      <c r="O242" s="71">
        <v>0</v>
      </c>
      <c r="P242" s="71">
        <v>0</v>
      </c>
      <c r="Q242" s="71">
        <v>0</v>
      </c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281"/>
      <c r="AE242" s="70"/>
      <c r="AF242" s="158"/>
      <c r="AG242" s="20">
        <f t="shared" si="51"/>
        <v>100000</v>
      </c>
      <c r="AH242" s="187" t="str">
        <f t="shared" si="49"/>
        <v>OK</v>
      </c>
      <c r="AI242" s="21" t="str">
        <f t="shared" si="50"/>
        <v>OK</v>
      </c>
      <c r="AJ242" s="180"/>
      <c r="AK242" s="180"/>
      <c r="AL242" s="277"/>
      <c r="AM242" s="180"/>
      <c r="AN242" s="180"/>
      <c r="AO242" s="180"/>
      <c r="AP242" s="180"/>
      <c r="AQ242" s="180"/>
      <c r="AR242" s="180"/>
      <c r="AS242" s="278"/>
      <c r="AT242" s="278"/>
      <c r="AU242" s="278"/>
    </row>
    <row r="243" spans="1:47" s="38" customFormat="1" ht="72" customHeight="1" x14ac:dyDescent="0.25">
      <c r="A243" s="180" t="s">
        <v>202</v>
      </c>
      <c r="B243" s="284" t="s">
        <v>935</v>
      </c>
      <c r="C243" s="35" t="s">
        <v>723</v>
      </c>
      <c r="D243" s="311">
        <v>2017</v>
      </c>
      <c r="E243" s="90">
        <v>2021</v>
      </c>
      <c r="F243" s="70">
        <v>478928</v>
      </c>
      <c r="G243" s="72">
        <v>100000</v>
      </c>
      <c r="H243" s="71">
        <v>0</v>
      </c>
      <c r="I243" s="71">
        <v>0</v>
      </c>
      <c r="J243" s="71">
        <v>0</v>
      </c>
      <c r="K243" s="71">
        <v>0</v>
      </c>
      <c r="L243" s="71">
        <v>0</v>
      </c>
      <c r="M243" s="71">
        <v>0</v>
      </c>
      <c r="N243" s="71">
        <v>0</v>
      </c>
      <c r="O243" s="71">
        <v>0</v>
      </c>
      <c r="P243" s="71">
        <v>0</v>
      </c>
      <c r="Q243" s="71">
        <v>0</v>
      </c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281"/>
      <c r="AE243" s="70"/>
      <c r="AF243" s="158"/>
      <c r="AG243" s="20">
        <f t="shared" si="51"/>
        <v>100000</v>
      </c>
      <c r="AH243" s="187" t="str">
        <f t="shared" si="49"/>
        <v>OK</v>
      </c>
      <c r="AI243" s="21" t="str">
        <f t="shared" si="50"/>
        <v>OK</v>
      </c>
      <c r="AJ243" s="180"/>
      <c r="AK243" s="180"/>
      <c r="AL243" s="277"/>
      <c r="AM243" s="180"/>
      <c r="AN243" s="180"/>
      <c r="AO243" s="180"/>
      <c r="AP243" s="180"/>
      <c r="AQ243" s="180"/>
      <c r="AR243" s="180"/>
      <c r="AS243" s="278"/>
      <c r="AT243" s="278"/>
      <c r="AU243" s="278"/>
    </row>
    <row r="244" spans="1:47" s="38" customFormat="1" ht="72" customHeight="1" x14ac:dyDescent="0.25">
      <c r="A244" s="180" t="s">
        <v>203</v>
      </c>
      <c r="B244" s="284" t="s">
        <v>735</v>
      </c>
      <c r="C244" s="35" t="s">
        <v>723</v>
      </c>
      <c r="D244" s="94">
        <v>2016</v>
      </c>
      <c r="E244" s="90">
        <v>2023</v>
      </c>
      <c r="F244" s="70">
        <v>16609747</v>
      </c>
      <c r="G244" s="72">
        <v>2482684</v>
      </c>
      <c r="H244" s="71">
        <v>5240425</v>
      </c>
      <c r="I244" s="71">
        <v>7258658</v>
      </c>
      <c r="J244" s="71">
        <v>0</v>
      </c>
      <c r="K244" s="71">
        <v>0</v>
      </c>
      <c r="L244" s="71">
        <v>0</v>
      </c>
      <c r="M244" s="71">
        <v>0</v>
      </c>
      <c r="N244" s="71">
        <v>0</v>
      </c>
      <c r="O244" s="71">
        <v>0</v>
      </c>
      <c r="P244" s="71">
        <v>0</v>
      </c>
      <c r="Q244" s="71">
        <v>0</v>
      </c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281"/>
      <c r="AE244" s="70"/>
      <c r="AF244" s="158"/>
      <c r="AG244" s="20">
        <f t="shared" si="51"/>
        <v>14981767</v>
      </c>
      <c r="AH244" s="187" t="str">
        <f t="shared" si="49"/>
        <v>OK</v>
      </c>
      <c r="AI244" s="21" t="str">
        <f t="shared" si="50"/>
        <v>OK</v>
      </c>
      <c r="AJ244" s="180"/>
      <c r="AK244" s="180"/>
      <c r="AL244" s="277"/>
      <c r="AM244" s="180"/>
      <c r="AN244" s="180"/>
      <c r="AO244" s="180"/>
      <c r="AP244" s="180"/>
      <c r="AQ244" s="180"/>
      <c r="AR244" s="180"/>
      <c r="AS244" s="278"/>
      <c r="AT244" s="278"/>
      <c r="AU244" s="278"/>
    </row>
    <row r="245" spans="1:47" s="38" customFormat="1" ht="72" customHeight="1" x14ac:dyDescent="0.25">
      <c r="A245" s="180" t="s">
        <v>204</v>
      </c>
      <c r="B245" s="284" t="s">
        <v>736</v>
      </c>
      <c r="C245" s="35" t="s">
        <v>723</v>
      </c>
      <c r="D245" s="94">
        <v>2019</v>
      </c>
      <c r="E245" s="90">
        <v>2021</v>
      </c>
      <c r="F245" s="70">
        <v>347527</v>
      </c>
      <c r="G245" s="72">
        <v>100000</v>
      </c>
      <c r="H245" s="71">
        <v>0</v>
      </c>
      <c r="I245" s="71">
        <v>0</v>
      </c>
      <c r="J245" s="71">
        <v>0</v>
      </c>
      <c r="K245" s="71">
        <v>0</v>
      </c>
      <c r="L245" s="71">
        <v>0</v>
      </c>
      <c r="M245" s="71">
        <v>0</v>
      </c>
      <c r="N245" s="71">
        <v>0</v>
      </c>
      <c r="O245" s="71">
        <v>0</v>
      </c>
      <c r="P245" s="71">
        <v>0</v>
      </c>
      <c r="Q245" s="71">
        <v>0</v>
      </c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281"/>
      <c r="AE245" s="70"/>
      <c r="AF245" s="158"/>
      <c r="AG245" s="20">
        <f t="shared" si="51"/>
        <v>100000</v>
      </c>
      <c r="AH245" s="187" t="str">
        <f t="shared" si="49"/>
        <v>OK</v>
      </c>
      <c r="AI245" s="21" t="str">
        <f t="shared" si="50"/>
        <v>OK</v>
      </c>
      <c r="AJ245" s="180"/>
      <c r="AK245" s="180"/>
      <c r="AL245" s="277"/>
      <c r="AM245" s="180"/>
      <c r="AN245" s="180"/>
      <c r="AO245" s="180"/>
      <c r="AP245" s="180"/>
      <c r="AQ245" s="180"/>
      <c r="AR245" s="180"/>
      <c r="AS245" s="278"/>
      <c r="AT245" s="278"/>
      <c r="AU245" s="278"/>
    </row>
    <row r="246" spans="1:47" s="38" customFormat="1" ht="86.25" customHeight="1" x14ac:dyDescent="0.25">
      <c r="A246" s="180" t="s">
        <v>205</v>
      </c>
      <c r="B246" s="284" t="s">
        <v>737</v>
      </c>
      <c r="C246" s="35" t="s">
        <v>723</v>
      </c>
      <c r="D246" s="94">
        <v>2019</v>
      </c>
      <c r="E246" s="90">
        <v>2021</v>
      </c>
      <c r="F246" s="70">
        <v>1053753</v>
      </c>
      <c r="G246" s="72">
        <v>100000</v>
      </c>
      <c r="H246" s="71">
        <v>0</v>
      </c>
      <c r="I246" s="71">
        <v>0</v>
      </c>
      <c r="J246" s="71">
        <v>0</v>
      </c>
      <c r="K246" s="71">
        <v>0</v>
      </c>
      <c r="L246" s="71">
        <v>0</v>
      </c>
      <c r="M246" s="71">
        <v>0</v>
      </c>
      <c r="N246" s="71">
        <v>0</v>
      </c>
      <c r="O246" s="71">
        <v>0</v>
      </c>
      <c r="P246" s="71">
        <v>0</v>
      </c>
      <c r="Q246" s="71">
        <v>0</v>
      </c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281"/>
      <c r="AE246" s="70"/>
      <c r="AF246" s="158"/>
      <c r="AG246" s="20">
        <f t="shared" si="51"/>
        <v>100000</v>
      </c>
      <c r="AH246" s="187" t="str">
        <f t="shared" si="49"/>
        <v>OK</v>
      </c>
      <c r="AI246" s="21" t="str">
        <f t="shared" si="50"/>
        <v>OK</v>
      </c>
      <c r="AJ246" s="180"/>
      <c r="AK246" s="180"/>
      <c r="AL246" s="277"/>
      <c r="AM246" s="180"/>
      <c r="AN246" s="180"/>
      <c r="AO246" s="180"/>
      <c r="AP246" s="180"/>
      <c r="AQ246" s="180"/>
      <c r="AR246" s="180"/>
      <c r="AS246" s="278"/>
      <c r="AT246" s="278"/>
      <c r="AU246" s="278"/>
    </row>
    <row r="247" spans="1:47" s="38" customFormat="1" ht="93" customHeight="1" x14ac:dyDescent="0.25">
      <c r="A247" s="180" t="s">
        <v>206</v>
      </c>
      <c r="B247" s="279" t="s">
        <v>738</v>
      </c>
      <c r="C247" s="297" t="s">
        <v>739</v>
      </c>
      <c r="D247" s="298">
        <v>2015</v>
      </c>
      <c r="E247" s="299">
        <v>2021</v>
      </c>
      <c r="F247" s="73">
        <v>75679339</v>
      </c>
      <c r="G247" s="83">
        <v>19386740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  <c r="M247" s="82">
        <v>0</v>
      </c>
      <c r="N247" s="82">
        <v>0</v>
      </c>
      <c r="O247" s="82">
        <v>0</v>
      </c>
      <c r="P247" s="82">
        <v>0</v>
      </c>
      <c r="Q247" s="82">
        <v>0</v>
      </c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280"/>
      <c r="AE247" s="73">
        <v>0</v>
      </c>
      <c r="AF247" s="158"/>
      <c r="AG247" s="20">
        <f t="shared" si="51"/>
        <v>19386740</v>
      </c>
      <c r="AH247" s="187" t="str">
        <f t="shared" si="49"/>
        <v>OK</v>
      </c>
      <c r="AI247" s="21" t="str">
        <f t="shared" si="50"/>
        <v>OK</v>
      </c>
      <c r="AJ247" s="180"/>
      <c r="AK247" s="180"/>
      <c r="AL247" s="277"/>
      <c r="AM247" s="180"/>
      <c r="AN247" s="180"/>
      <c r="AO247" s="180"/>
      <c r="AP247" s="180"/>
      <c r="AQ247" s="180"/>
      <c r="AR247" s="180"/>
      <c r="AS247" s="278"/>
      <c r="AT247" s="278"/>
      <c r="AU247" s="278"/>
    </row>
    <row r="248" spans="1:47" s="38" customFormat="1" ht="123.75" customHeight="1" x14ac:dyDescent="0.25">
      <c r="A248" s="180" t="s">
        <v>207</v>
      </c>
      <c r="B248" s="279" t="s">
        <v>740</v>
      </c>
      <c r="C248" s="297" t="s">
        <v>739</v>
      </c>
      <c r="D248" s="282">
        <v>2020</v>
      </c>
      <c r="E248" s="283">
        <v>2021</v>
      </c>
      <c r="F248" s="73">
        <v>463901</v>
      </c>
      <c r="G248" s="83">
        <v>386553</v>
      </c>
      <c r="H248" s="82">
        <v>0</v>
      </c>
      <c r="I248" s="82">
        <v>0</v>
      </c>
      <c r="J248" s="82">
        <v>0</v>
      </c>
      <c r="K248" s="82">
        <v>0</v>
      </c>
      <c r="L248" s="82">
        <v>0</v>
      </c>
      <c r="M248" s="82">
        <v>0</v>
      </c>
      <c r="N248" s="82">
        <v>0</v>
      </c>
      <c r="O248" s="82">
        <v>0</v>
      </c>
      <c r="P248" s="82">
        <v>0</v>
      </c>
      <c r="Q248" s="82">
        <v>0</v>
      </c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280"/>
      <c r="AE248" s="73">
        <v>290932</v>
      </c>
      <c r="AF248" s="158"/>
      <c r="AG248" s="20">
        <f t="shared" si="51"/>
        <v>386553</v>
      </c>
      <c r="AH248" s="187" t="str">
        <f t="shared" si="49"/>
        <v>OK</v>
      </c>
      <c r="AI248" s="21" t="str">
        <f t="shared" si="50"/>
        <v>OK</v>
      </c>
      <c r="AJ248" s="180"/>
      <c r="AK248" s="180"/>
      <c r="AL248" s="277"/>
      <c r="AM248" s="180"/>
      <c r="AN248" s="180"/>
      <c r="AO248" s="180"/>
      <c r="AP248" s="180"/>
      <c r="AQ248" s="180"/>
      <c r="AR248" s="180"/>
      <c r="AS248" s="278"/>
      <c r="AT248" s="278"/>
      <c r="AU248" s="278"/>
    </row>
    <row r="249" spans="1:47" s="38" customFormat="1" ht="121.5" customHeight="1" x14ac:dyDescent="0.25">
      <c r="A249" s="180" t="s">
        <v>208</v>
      </c>
      <c r="B249" s="279" t="s">
        <v>741</v>
      </c>
      <c r="C249" s="297" t="s">
        <v>739</v>
      </c>
      <c r="D249" s="282">
        <v>2020</v>
      </c>
      <c r="E249" s="283">
        <v>2021</v>
      </c>
      <c r="F249" s="73">
        <v>610373</v>
      </c>
      <c r="G249" s="83">
        <v>240373</v>
      </c>
      <c r="H249" s="82">
        <v>0</v>
      </c>
      <c r="I249" s="82">
        <v>0</v>
      </c>
      <c r="J249" s="82">
        <v>0</v>
      </c>
      <c r="K249" s="82">
        <v>0</v>
      </c>
      <c r="L249" s="82">
        <v>0</v>
      </c>
      <c r="M249" s="82">
        <v>0</v>
      </c>
      <c r="N249" s="82">
        <v>0</v>
      </c>
      <c r="O249" s="82">
        <v>0</v>
      </c>
      <c r="P249" s="82">
        <v>0</v>
      </c>
      <c r="Q249" s="82">
        <v>0</v>
      </c>
      <c r="R249" s="82"/>
      <c r="S249" s="289"/>
      <c r="T249" s="289"/>
      <c r="U249" s="289"/>
      <c r="V249" s="289"/>
      <c r="W249" s="289"/>
      <c r="X249" s="289"/>
      <c r="Y249" s="289"/>
      <c r="Z249" s="289"/>
      <c r="AA249" s="289"/>
      <c r="AB249" s="289"/>
      <c r="AC249" s="289"/>
      <c r="AD249" s="290"/>
      <c r="AE249" s="73">
        <v>0</v>
      </c>
      <c r="AF249" s="158"/>
      <c r="AG249" s="20">
        <f t="shared" si="51"/>
        <v>240373</v>
      </c>
      <c r="AH249" s="187" t="str">
        <f t="shared" si="49"/>
        <v>OK</v>
      </c>
      <c r="AI249" s="21" t="str">
        <f t="shared" si="50"/>
        <v>OK</v>
      </c>
      <c r="AJ249" s="180"/>
      <c r="AK249" s="180"/>
      <c r="AL249" s="277"/>
      <c r="AM249" s="180"/>
      <c r="AN249" s="180"/>
      <c r="AO249" s="180"/>
      <c r="AP249" s="180"/>
      <c r="AQ249" s="180"/>
      <c r="AR249" s="180"/>
      <c r="AS249" s="278"/>
      <c r="AT249" s="278"/>
      <c r="AU249" s="278"/>
    </row>
    <row r="250" spans="1:47" s="38" customFormat="1" ht="95.25" customHeight="1" x14ac:dyDescent="0.25">
      <c r="A250" s="180" t="s">
        <v>209</v>
      </c>
      <c r="B250" s="279" t="s">
        <v>742</v>
      </c>
      <c r="C250" s="297" t="s">
        <v>739</v>
      </c>
      <c r="D250" s="282">
        <v>2020</v>
      </c>
      <c r="E250" s="283">
        <v>2023</v>
      </c>
      <c r="F250" s="73">
        <v>44620000</v>
      </c>
      <c r="G250" s="83">
        <v>2000000</v>
      </c>
      <c r="H250" s="82">
        <v>14000000</v>
      </c>
      <c r="I250" s="82">
        <v>28500000</v>
      </c>
      <c r="J250" s="82">
        <v>0</v>
      </c>
      <c r="K250" s="82">
        <v>0</v>
      </c>
      <c r="L250" s="82">
        <v>0</v>
      </c>
      <c r="M250" s="82">
        <v>0</v>
      </c>
      <c r="N250" s="82">
        <v>0</v>
      </c>
      <c r="O250" s="82">
        <v>0</v>
      </c>
      <c r="P250" s="82">
        <v>0</v>
      </c>
      <c r="Q250" s="82">
        <v>0</v>
      </c>
      <c r="R250" s="82"/>
      <c r="S250" s="289"/>
      <c r="T250" s="289"/>
      <c r="U250" s="289"/>
      <c r="V250" s="289"/>
      <c r="W250" s="289"/>
      <c r="X250" s="289"/>
      <c r="Y250" s="289"/>
      <c r="Z250" s="289"/>
      <c r="AA250" s="289"/>
      <c r="AB250" s="289"/>
      <c r="AC250" s="289"/>
      <c r="AD250" s="290"/>
      <c r="AE250" s="73">
        <v>0</v>
      </c>
      <c r="AF250" s="158"/>
      <c r="AG250" s="20">
        <f t="shared" si="51"/>
        <v>44500000</v>
      </c>
      <c r="AH250" s="187" t="str">
        <f t="shared" si="49"/>
        <v>OK</v>
      </c>
      <c r="AI250" s="21" t="str">
        <f t="shared" si="50"/>
        <v>OK</v>
      </c>
      <c r="AJ250" s="180"/>
      <c r="AK250" s="180"/>
      <c r="AL250" s="277"/>
      <c r="AM250" s="180"/>
      <c r="AN250" s="180"/>
      <c r="AO250" s="180"/>
      <c r="AP250" s="180"/>
      <c r="AQ250" s="180"/>
      <c r="AR250" s="180"/>
      <c r="AS250" s="278"/>
      <c r="AT250" s="278"/>
      <c r="AU250" s="278"/>
    </row>
    <row r="251" spans="1:47" s="28" customFormat="1" ht="72" customHeight="1" x14ac:dyDescent="0.25">
      <c r="A251" s="180" t="s">
        <v>210</v>
      </c>
      <c r="B251" s="279" t="s">
        <v>743</v>
      </c>
      <c r="C251" s="297" t="s">
        <v>739</v>
      </c>
      <c r="D251" s="282">
        <v>2020</v>
      </c>
      <c r="E251" s="283">
        <v>2022</v>
      </c>
      <c r="F251" s="73">
        <v>798624</v>
      </c>
      <c r="G251" s="83">
        <v>297779</v>
      </c>
      <c r="H251" s="82">
        <v>297779</v>
      </c>
      <c r="I251" s="82">
        <v>0</v>
      </c>
      <c r="J251" s="82">
        <v>0</v>
      </c>
      <c r="K251" s="82">
        <v>0</v>
      </c>
      <c r="L251" s="82">
        <v>0</v>
      </c>
      <c r="M251" s="82">
        <v>0</v>
      </c>
      <c r="N251" s="82">
        <v>0</v>
      </c>
      <c r="O251" s="82">
        <v>0</v>
      </c>
      <c r="P251" s="82">
        <v>0</v>
      </c>
      <c r="Q251" s="82">
        <v>0</v>
      </c>
      <c r="R251" s="82"/>
      <c r="S251" s="289"/>
      <c r="T251" s="289"/>
      <c r="U251" s="289"/>
      <c r="V251" s="289"/>
      <c r="W251" s="289"/>
      <c r="X251" s="289"/>
      <c r="Y251" s="289"/>
      <c r="Z251" s="289"/>
      <c r="AA251" s="289"/>
      <c r="AB251" s="289"/>
      <c r="AC251" s="289"/>
      <c r="AD251" s="290"/>
      <c r="AE251" s="73">
        <v>0</v>
      </c>
      <c r="AF251" s="158"/>
      <c r="AG251" s="20">
        <f t="shared" si="51"/>
        <v>595558</v>
      </c>
      <c r="AH251" s="187" t="str">
        <f t="shared" si="49"/>
        <v>OK</v>
      </c>
      <c r="AI251" s="21" t="str">
        <f t="shared" si="50"/>
        <v>OK</v>
      </c>
      <c r="AJ251" s="180"/>
      <c r="AK251" s="180"/>
      <c r="AL251" s="277"/>
      <c r="AM251" s="180"/>
      <c r="AN251" s="180"/>
      <c r="AO251" s="180"/>
      <c r="AP251" s="180"/>
      <c r="AQ251" s="180"/>
      <c r="AR251" s="180"/>
      <c r="AS251" s="278"/>
      <c r="AT251" s="278"/>
      <c r="AU251" s="278"/>
    </row>
    <row r="252" spans="1:47" s="38" customFormat="1" ht="89.25" customHeight="1" x14ac:dyDescent="0.25">
      <c r="A252" s="180" t="s">
        <v>211</v>
      </c>
      <c r="B252" s="279" t="s">
        <v>744</v>
      </c>
      <c r="C252" s="297" t="s">
        <v>745</v>
      </c>
      <c r="D252" s="282">
        <v>2017</v>
      </c>
      <c r="E252" s="283">
        <v>2022</v>
      </c>
      <c r="F252" s="300">
        <v>24047543</v>
      </c>
      <c r="G252" s="301">
        <v>4200000</v>
      </c>
      <c r="H252" s="289">
        <v>3800000</v>
      </c>
      <c r="I252" s="289">
        <v>0</v>
      </c>
      <c r="J252" s="289">
        <v>0</v>
      </c>
      <c r="K252" s="289">
        <v>0</v>
      </c>
      <c r="L252" s="289">
        <v>0</v>
      </c>
      <c r="M252" s="289">
        <v>0</v>
      </c>
      <c r="N252" s="289">
        <v>0</v>
      </c>
      <c r="O252" s="289">
        <v>0</v>
      </c>
      <c r="P252" s="289">
        <v>0</v>
      </c>
      <c r="Q252" s="289">
        <v>0</v>
      </c>
      <c r="R252" s="289"/>
      <c r="S252" s="289"/>
      <c r="T252" s="289"/>
      <c r="U252" s="289"/>
      <c r="V252" s="289"/>
      <c r="W252" s="289"/>
      <c r="X252" s="289"/>
      <c r="Y252" s="289"/>
      <c r="Z252" s="289"/>
      <c r="AA252" s="289"/>
      <c r="AB252" s="289"/>
      <c r="AC252" s="289"/>
      <c r="AD252" s="290"/>
      <c r="AE252" s="302">
        <v>6990028</v>
      </c>
      <c r="AF252" s="157"/>
      <c r="AG252" s="20">
        <f t="shared" si="51"/>
        <v>8000000</v>
      </c>
      <c r="AH252" s="187" t="str">
        <f t="shared" si="49"/>
        <v>OK</v>
      </c>
      <c r="AI252" s="21" t="str">
        <f t="shared" si="50"/>
        <v>OK</v>
      </c>
      <c r="AJ252" s="180"/>
      <c r="AK252" s="180"/>
      <c r="AL252" s="277"/>
      <c r="AM252" s="180"/>
      <c r="AN252" s="180"/>
      <c r="AO252" s="180"/>
      <c r="AP252" s="180"/>
      <c r="AQ252" s="180"/>
      <c r="AR252" s="180"/>
      <c r="AS252" s="278"/>
      <c r="AT252" s="278"/>
      <c r="AU252" s="278"/>
    </row>
    <row r="253" spans="1:47" s="38" customFormat="1" ht="93" customHeight="1" x14ac:dyDescent="0.25">
      <c r="A253" s="180" t="s">
        <v>212</v>
      </c>
      <c r="B253" s="279" t="s">
        <v>746</v>
      </c>
      <c r="C253" s="297" t="s">
        <v>499</v>
      </c>
      <c r="D253" s="282">
        <v>2020</v>
      </c>
      <c r="E253" s="283">
        <v>2022</v>
      </c>
      <c r="F253" s="300">
        <v>9880724</v>
      </c>
      <c r="G253" s="301">
        <v>3000000</v>
      </c>
      <c r="H253" s="289">
        <v>1800000</v>
      </c>
      <c r="I253" s="289">
        <v>0</v>
      </c>
      <c r="J253" s="289">
        <v>0</v>
      </c>
      <c r="K253" s="289">
        <v>0</v>
      </c>
      <c r="L253" s="289">
        <v>0</v>
      </c>
      <c r="M253" s="289">
        <v>0</v>
      </c>
      <c r="N253" s="289">
        <v>0</v>
      </c>
      <c r="O253" s="289">
        <v>0</v>
      </c>
      <c r="P253" s="289">
        <v>0</v>
      </c>
      <c r="Q253" s="289">
        <v>0</v>
      </c>
      <c r="R253" s="289"/>
      <c r="S253" s="289"/>
      <c r="T253" s="289"/>
      <c r="U253" s="289"/>
      <c r="V253" s="289"/>
      <c r="W253" s="289"/>
      <c r="X253" s="289"/>
      <c r="Y253" s="289"/>
      <c r="Z253" s="289"/>
      <c r="AA253" s="289"/>
      <c r="AB253" s="289"/>
      <c r="AC253" s="289"/>
      <c r="AD253" s="290"/>
      <c r="AE253" s="302">
        <v>1209234</v>
      </c>
      <c r="AF253" s="158"/>
      <c r="AG253" s="20">
        <f t="shared" si="51"/>
        <v>4800000</v>
      </c>
      <c r="AH253" s="187" t="str">
        <f t="shared" si="49"/>
        <v>OK</v>
      </c>
      <c r="AI253" s="21" t="str">
        <f t="shared" si="50"/>
        <v>OK</v>
      </c>
      <c r="AJ253" s="180"/>
      <c r="AK253" s="180"/>
      <c r="AL253" s="277"/>
      <c r="AM253" s="180"/>
      <c r="AN253" s="180"/>
      <c r="AO253" s="180"/>
      <c r="AP253" s="180"/>
      <c r="AQ253" s="180"/>
      <c r="AR253" s="180"/>
      <c r="AS253" s="278"/>
      <c r="AT253" s="278"/>
      <c r="AU253" s="278"/>
    </row>
    <row r="254" spans="1:47" s="38" customFormat="1" ht="72" customHeight="1" x14ac:dyDescent="0.25">
      <c r="A254" s="180" t="s">
        <v>213</v>
      </c>
      <c r="B254" s="279" t="s">
        <v>747</v>
      </c>
      <c r="C254" s="297" t="s">
        <v>748</v>
      </c>
      <c r="D254" s="282">
        <v>2020</v>
      </c>
      <c r="E254" s="283">
        <v>2021</v>
      </c>
      <c r="F254" s="300">
        <v>7806300</v>
      </c>
      <c r="G254" s="301">
        <v>6766300</v>
      </c>
      <c r="H254" s="289">
        <v>0</v>
      </c>
      <c r="I254" s="289">
        <v>0</v>
      </c>
      <c r="J254" s="289">
        <v>0</v>
      </c>
      <c r="K254" s="289">
        <v>0</v>
      </c>
      <c r="L254" s="289">
        <v>0</v>
      </c>
      <c r="M254" s="289">
        <v>0</v>
      </c>
      <c r="N254" s="289">
        <v>0</v>
      </c>
      <c r="O254" s="289">
        <v>0</v>
      </c>
      <c r="P254" s="289">
        <v>0</v>
      </c>
      <c r="Q254" s="289">
        <v>0</v>
      </c>
      <c r="R254" s="28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81"/>
      <c r="AE254" s="302">
        <v>358419</v>
      </c>
      <c r="AF254" s="158"/>
      <c r="AG254" s="20">
        <f t="shared" si="51"/>
        <v>6766300</v>
      </c>
      <c r="AH254" s="187" t="str">
        <f t="shared" si="49"/>
        <v>OK</v>
      </c>
      <c r="AI254" s="21" t="str">
        <f t="shared" si="50"/>
        <v>OK</v>
      </c>
      <c r="AJ254" s="180"/>
      <c r="AK254" s="180"/>
      <c r="AL254" s="277"/>
      <c r="AM254" s="180"/>
      <c r="AN254" s="180"/>
      <c r="AO254" s="180"/>
      <c r="AP254" s="180"/>
      <c r="AQ254" s="180"/>
      <c r="AR254" s="180"/>
      <c r="AS254" s="278"/>
      <c r="AT254" s="278"/>
      <c r="AU254" s="278"/>
    </row>
    <row r="255" spans="1:47" s="38" customFormat="1" ht="86.25" customHeight="1" x14ac:dyDescent="0.25">
      <c r="A255" s="180" t="s">
        <v>214</v>
      </c>
      <c r="B255" s="279" t="s">
        <v>908</v>
      </c>
      <c r="C255" s="297" t="s">
        <v>499</v>
      </c>
      <c r="D255" s="282">
        <v>2020</v>
      </c>
      <c r="E255" s="283">
        <v>2024</v>
      </c>
      <c r="F255" s="300">
        <v>26000000</v>
      </c>
      <c r="G255" s="301">
        <v>500000</v>
      </c>
      <c r="H255" s="289">
        <v>5500000</v>
      </c>
      <c r="I255" s="289">
        <v>7000000</v>
      </c>
      <c r="J255" s="289">
        <v>13000000</v>
      </c>
      <c r="K255" s="289">
        <v>0</v>
      </c>
      <c r="L255" s="289">
        <v>0</v>
      </c>
      <c r="M255" s="289">
        <v>0</v>
      </c>
      <c r="N255" s="289">
        <v>0</v>
      </c>
      <c r="O255" s="289">
        <v>0</v>
      </c>
      <c r="P255" s="289">
        <v>0</v>
      </c>
      <c r="Q255" s="289">
        <v>0</v>
      </c>
      <c r="R255" s="28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81"/>
      <c r="AE255" s="302">
        <v>25712241</v>
      </c>
      <c r="AF255" s="157"/>
      <c r="AG255" s="20">
        <f t="shared" si="51"/>
        <v>26000000</v>
      </c>
      <c r="AH255" s="187" t="str">
        <f t="shared" si="49"/>
        <v>OK</v>
      </c>
      <c r="AI255" s="21" t="str">
        <f t="shared" si="50"/>
        <v>OK</v>
      </c>
      <c r="AJ255" s="180"/>
      <c r="AK255" s="180"/>
      <c r="AL255" s="277"/>
      <c r="AM255" s="180"/>
      <c r="AN255" s="180"/>
      <c r="AO255" s="180"/>
      <c r="AP255" s="180"/>
      <c r="AQ255" s="180"/>
      <c r="AR255" s="180"/>
      <c r="AS255" s="278"/>
      <c r="AT255" s="278"/>
      <c r="AU255" s="278"/>
    </row>
    <row r="256" spans="1:47" s="38" customFormat="1" ht="72" customHeight="1" x14ac:dyDescent="0.25">
      <c r="A256" s="180" t="s">
        <v>215</v>
      </c>
      <c r="B256" s="279" t="s">
        <v>749</v>
      </c>
      <c r="C256" s="297" t="s">
        <v>499</v>
      </c>
      <c r="D256" s="282">
        <v>2020</v>
      </c>
      <c r="E256" s="283">
        <v>2022</v>
      </c>
      <c r="F256" s="300">
        <v>3658525</v>
      </c>
      <c r="G256" s="301">
        <v>2081181</v>
      </c>
      <c r="H256" s="289">
        <v>1000000</v>
      </c>
      <c r="I256" s="289">
        <v>0</v>
      </c>
      <c r="J256" s="289">
        <v>0</v>
      </c>
      <c r="K256" s="289">
        <v>0</v>
      </c>
      <c r="L256" s="289">
        <v>0</v>
      </c>
      <c r="M256" s="289">
        <v>0</v>
      </c>
      <c r="N256" s="289">
        <v>0</v>
      </c>
      <c r="O256" s="289">
        <v>0</v>
      </c>
      <c r="P256" s="289">
        <v>0</v>
      </c>
      <c r="Q256" s="289">
        <v>0</v>
      </c>
      <c r="R256" s="28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81"/>
      <c r="AE256" s="302">
        <v>2097023</v>
      </c>
      <c r="AF256" s="158"/>
      <c r="AG256" s="20">
        <f t="shared" si="51"/>
        <v>3081181</v>
      </c>
      <c r="AH256" s="187" t="str">
        <f t="shared" si="49"/>
        <v>OK</v>
      </c>
      <c r="AI256" s="21" t="str">
        <f t="shared" si="50"/>
        <v>OK</v>
      </c>
      <c r="AJ256" s="180"/>
      <c r="AK256" s="180"/>
      <c r="AL256" s="277"/>
      <c r="AM256" s="180"/>
      <c r="AN256" s="180"/>
      <c r="AO256" s="180"/>
      <c r="AP256" s="180"/>
      <c r="AQ256" s="180"/>
      <c r="AR256" s="180"/>
      <c r="AS256" s="278"/>
      <c r="AT256" s="278"/>
      <c r="AU256" s="278"/>
    </row>
    <row r="257" spans="1:47" s="38" customFormat="1" ht="84" customHeight="1" x14ac:dyDescent="0.25">
      <c r="A257" s="180" t="s">
        <v>216</v>
      </c>
      <c r="B257" s="279" t="s">
        <v>1068</v>
      </c>
      <c r="C257" s="297" t="s">
        <v>430</v>
      </c>
      <c r="D257" s="282">
        <v>2018</v>
      </c>
      <c r="E257" s="283">
        <v>2021</v>
      </c>
      <c r="F257" s="300">
        <v>2780345</v>
      </c>
      <c r="G257" s="301">
        <v>500000</v>
      </c>
      <c r="H257" s="289">
        <v>0</v>
      </c>
      <c r="I257" s="289">
        <v>0</v>
      </c>
      <c r="J257" s="289">
        <v>0</v>
      </c>
      <c r="K257" s="289">
        <v>0</v>
      </c>
      <c r="L257" s="289">
        <v>0</v>
      </c>
      <c r="M257" s="289">
        <v>0</v>
      </c>
      <c r="N257" s="289">
        <v>0</v>
      </c>
      <c r="O257" s="289">
        <v>0</v>
      </c>
      <c r="P257" s="289">
        <v>0</v>
      </c>
      <c r="Q257" s="289">
        <v>0</v>
      </c>
      <c r="R257" s="28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81"/>
      <c r="AE257" s="302">
        <v>500000</v>
      </c>
      <c r="AF257" s="158"/>
      <c r="AG257" s="20">
        <f t="shared" si="51"/>
        <v>500000</v>
      </c>
      <c r="AH257" s="187" t="str">
        <f t="shared" si="49"/>
        <v>OK</v>
      </c>
      <c r="AI257" s="21" t="str">
        <f t="shared" si="50"/>
        <v>OK</v>
      </c>
      <c r="AJ257" s="180"/>
      <c r="AK257" s="180"/>
      <c r="AL257" s="277"/>
      <c r="AM257" s="180"/>
      <c r="AN257" s="180"/>
      <c r="AO257" s="180"/>
      <c r="AP257" s="180"/>
      <c r="AQ257" s="180"/>
      <c r="AR257" s="180"/>
      <c r="AS257" s="278"/>
      <c r="AT257" s="278"/>
      <c r="AU257" s="278"/>
    </row>
    <row r="258" spans="1:47" s="38" customFormat="1" ht="72" customHeight="1" x14ac:dyDescent="0.25">
      <c r="A258" s="180" t="s">
        <v>217</v>
      </c>
      <c r="B258" s="303" t="s">
        <v>750</v>
      </c>
      <c r="C258" s="304" t="s">
        <v>123</v>
      </c>
      <c r="D258" s="282">
        <v>2014</v>
      </c>
      <c r="E258" s="283">
        <v>2022</v>
      </c>
      <c r="F258" s="78">
        <v>4248308</v>
      </c>
      <c r="G258" s="80">
        <v>600000</v>
      </c>
      <c r="H258" s="79">
        <v>500000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  <c r="Q258" s="79">
        <v>0</v>
      </c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81"/>
      <c r="AE258" s="78">
        <v>1100000</v>
      </c>
      <c r="AF258" s="158"/>
      <c r="AG258" s="20">
        <f t="shared" si="51"/>
        <v>1100000</v>
      </c>
      <c r="AH258" s="187" t="str">
        <f t="shared" si="49"/>
        <v>OK</v>
      </c>
      <c r="AI258" s="21" t="str">
        <f t="shared" si="50"/>
        <v>OK</v>
      </c>
      <c r="AJ258" s="180"/>
      <c r="AK258" s="180"/>
      <c r="AL258" s="277"/>
      <c r="AM258" s="180"/>
      <c r="AN258" s="180"/>
      <c r="AO258" s="180"/>
      <c r="AP258" s="180"/>
      <c r="AQ258" s="180"/>
      <c r="AR258" s="180"/>
      <c r="AS258" s="278"/>
      <c r="AT258" s="278"/>
      <c r="AU258" s="278"/>
    </row>
    <row r="259" spans="1:47" s="38" customFormat="1" ht="72" customHeight="1" x14ac:dyDescent="0.25">
      <c r="A259" s="180" t="s">
        <v>218</v>
      </c>
      <c r="B259" s="279" t="s">
        <v>752</v>
      </c>
      <c r="C259" s="297" t="s">
        <v>431</v>
      </c>
      <c r="D259" s="282">
        <v>2017</v>
      </c>
      <c r="E259" s="283">
        <v>2021</v>
      </c>
      <c r="F259" s="300">
        <v>1202000</v>
      </c>
      <c r="G259" s="301">
        <v>1200000</v>
      </c>
      <c r="H259" s="289">
        <v>0</v>
      </c>
      <c r="I259" s="289">
        <v>0</v>
      </c>
      <c r="J259" s="289">
        <v>0</v>
      </c>
      <c r="K259" s="289">
        <v>0</v>
      </c>
      <c r="L259" s="289">
        <v>0</v>
      </c>
      <c r="M259" s="289">
        <v>0</v>
      </c>
      <c r="N259" s="289">
        <v>0</v>
      </c>
      <c r="O259" s="289">
        <v>0</v>
      </c>
      <c r="P259" s="289">
        <v>0</v>
      </c>
      <c r="Q259" s="289">
        <v>0</v>
      </c>
      <c r="R259" s="28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81"/>
      <c r="AE259" s="302">
        <v>335721</v>
      </c>
      <c r="AF259" s="158"/>
      <c r="AG259" s="20">
        <f t="shared" si="51"/>
        <v>1200000</v>
      </c>
      <c r="AH259" s="187" t="str">
        <f t="shared" si="49"/>
        <v>OK</v>
      </c>
      <c r="AI259" s="21" t="str">
        <f t="shared" si="50"/>
        <v>OK</v>
      </c>
      <c r="AJ259" s="180"/>
      <c r="AK259" s="180"/>
      <c r="AL259" s="277"/>
      <c r="AM259" s="180"/>
      <c r="AN259" s="180"/>
      <c r="AO259" s="180"/>
      <c r="AP259" s="180"/>
      <c r="AQ259" s="180"/>
      <c r="AR259" s="180"/>
      <c r="AS259" s="278"/>
      <c r="AT259" s="278"/>
      <c r="AU259" s="278"/>
    </row>
    <row r="260" spans="1:47" s="38" customFormat="1" ht="72" customHeight="1" x14ac:dyDescent="0.25">
      <c r="A260" s="180" t="s">
        <v>219</v>
      </c>
      <c r="B260" s="279" t="s">
        <v>753</v>
      </c>
      <c r="C260" s="297" t="s">
        <v>431</v>
      </c>
      <c r="D260" s="282">
        <v>2017</v>
      </c>
      <c r="E260" s="283">
        <v>2024</v>
      </c>
      <c r="F260" s="300">
        <v>6250848</v>
      </c>
      <c r="G260" s="301">
        <v>125424</v>
      </c>
      <c r="H260" s="289">
        <v>0</v>
      </c>
      <c r="I260" s="289">
        <v>2000000</v>
      </c>
      <c r="J260" s="289">
        <v>4000000</v>
      </c>
      <c r="K260" s="289">
        <v>0</v>
      </c>
      <c r="L260" s="289">
        <v>0</v>
      </c>
      <c r="M260" s="289">
        <v>0</v>
      </c>
      <c r="N260" s="289">
        <v>0</v>
      </c>
      <c r="O260" s="289">
        <v>0</v>
      </c>
      <c r="P260" s="289">
        <v>0</v>
      </c>
      <c r="Q260" s="289">
        <v>0</v>
      </c>
      <c r="R260" s="28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81"/>
      <c r="AE260" s="302">
        <v>6000000</v>
      </c>
      <c r="AF260" s="158"/>
      <c r="AG260" s="20">
        <f t="shared" si="51"/>
        <v>6125424</v>
      </c>
      <c r="AH260" s="187" t="str">
        <f t="shared" si="49"/>
        <v>OK</v>
      </c>
      <c r="AI260" s="21" t="str">
        <f t="shared" si="50"/>
        <v>OK</v>
      </c>
      <c r="AJ260" s="180"/>
      <c r="AK260" s="180"/>
      <c r="AL260" s="277"/>
      <c r="AM260" s="180"/>
      <c r="AN260" s="180"/>
      <c r="AO260" s="180"/>
      <c r="AP260" s="180"/>
      <c r="AQ260" s="180"/>
      <c r="AR260" s="180"/>
      <c r="AS260" s="278"/>
      <c r="AT260" s="278"/>
      <c r="AU260" s="278"/>
    </row>
    <row r="261" spans="1:47" s="38" customFormat="1" ht="72" customHeight="1" x14ac:dyDescent="0.25">
      <c r="A261" s="180" t="s">
        <v>220</v>
      </c>
      <c r="B261" s="279" t="s">
        <v>754</v>
      </c>
      <c r="C261" s="297" t="s">
        <v>431</v>
      </c>
      <c r="D261" s="282">
        <v>2013</v>
      </c>
      <c r="E261" s="283">
        <v>2024</v>
      </c>
      <c r="F261" s="78">
        <v>24964064</v>
      </c>
      <c r="G261" s="80">
        <v>3479265</v>
      </c>
      <c r="H261" s="79">
        <v>3061910</v>
      </c>
      <c r="I261" s="79">
        <v>4580000</v>
      </c>
      <c r="J261" s="79">
        <v>10000000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  <c r="Q261" s="79">
        <v>0</v>
      </c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81"/>
      <c r="AE261" s="78">
        <v>14580000</v>
      </c>
      <c r="AF261" s="157"/>
      <c r="AG261" s="20">
        <f t="shared" si="51"/>
        <v>21121175</v>
      </c>
      <c r="AH261" s="187" t="str">
        <f t="shared" si="49"/>
        <v>OK</v>
      </c>
      <c r="AI261" s="21" t="str">
        <f t="shared" si="50"/>
        <v>OK</v>
      </c>
      <c r="AJ261" s="180"/>
      <c r="AK261" s="180"/>
      <c r="AL261" s="277"/>
      <c r="AM261" s="180"/>
      <c r="AN261" s="180"/>
      <c r="AO261" s="180"/>
      <c r="AP261" s="180"/>
      <c r="AQ261" s="180"/>
      <c r="AR261" s="180"/>
      <c r="AS261" s="278"/>
      <c r="AT261" s="278"/>
      <c r="AU261" s="278"/>
    </row>
    <row r="262" spans="1:47" s="38" customFormat="1" ht="72" customHeight="1" x14ac:dyDescent="0.25">
      <c r="A262" s="180" t="s">
        <v>221</v>
      </c>
      <c r="B262" s="279" t="s">
        <v>755</v>
      </c>
      <c r="C262" s="297" t="s">
        <v>431</v>
      </c>
      <c r="D262" s="282">
        <v>2005</v>
      </c>
      <c r="E262" s="283">
        <v>2022</v>
      </c>
      <c r="F262" s="78">
        <v>38569091</v>
      </c>
      <c r="G262" s="80">
        <v>15000000</v>
      </c>
      <c r="H262" s="79">
        <v>15000000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79">
        <v>0</v>
      </c>
      <c r="Q262" s="79">
        <v>0</v>
      </c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81"/>
      <c r="AE262" s="78">
        <v>30000000</v>
      </c>
      <c r="AF262" s="158"/>
      <c r="AG262" s="20">
        <f t="shared" si="51"/>
        <v>30000000</v>
      </c>
      <c r="AH262" s="187" t="str">
        <f t="shared" si="49"/>
        <v>OK</v>
      </c>
      <c r="AI262" s="21" t="str">
        <f t="shared" si="50"/>
        <v>OK</v>
      </c>
      <c r="AJ262" s="180"/>
      <c r="AK262" s="180"/>
      <c r="AL262" s="277"/>
      <c r="AM262" s="180"/>
      <c r="AN262" s="180"/>
      <c r="AO262" s="180"/>
      <c r="AP262" s="180"/>
      <c r="AQ262" s="180"/>
      <c r="AR262" s="180"/>
      <c r="AS262" s="278"/>
      <c r="AT262" s="278"/>
      <c r="AU262" s="278"/>
    </row>
    <row r="263" spans="1:47" s="38" customFormat="1" ht="72" customHeight="1" x14ac:dyDescent="0.25">
      <c r="A263" s="180" t="s">
        <v>222</v>
      </c>
      <c r="B263" s="303" t="s">
        <v>756</v>
      </c>
      <c r="C263" s="297" t="s">
        <v>431</v>
      </c>
      <c r="D263" s="282">
        <v>2017</v>
      </c>
      <c r="E263" s="283">
        <v>2021</v>
      </c>
      <c r="F263" s="78">
        <v>500000</v>
      </c>
      <c r="G263" s="80">
        <v>500000</v>
      </c>
      <c r="H263" s="79">
        <v>0</v>
      </c>
      <c r="I263" s="79">
        <v>0</v>
      </c>
      <c r="J263" s="79"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  <c r="Q263" s="79">
        <v>0</v>
      </c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81"/>
      <c r="AE263" s="78">
        <v>443420</v>
      </c>
      <c r="AF263" s="158"/>
      <c r="AG263" s="20">
        <f t="shared" si="51"/>
        <v>500000</v>
      </c>
      <c r="AH263" s="187" t="str">
        <f t="shared" si="49"/>
        <v>OK</v>
      </c>
      <c r="AI263" s="21" t="str">
        <f t="shared" si="50"/>
        <v>OK</v>
      </c>
      <c r="AJ263" s="180"/>
      <c r="AK263" s="180"/>
      <c r="AL263" s="277"/>
      <c r="AM263" s="180"/>
      <c r="AN263" s="180"/>
      <c r="AO263" s="180"/>
      <c r="AP263" s="180"/>
      <c r="AQ263" s="180"/>
      <c r="AR263" s="180"/>
      <c r="AS263" s="278"/>
      <c r="AT263" s="278"/>
      <c r="AU263" s="278"/>
    </row>
    <row r="264" spans="1:47" s="38" customFormat="1" ht="72" customHeight="1" x14ac:dyDescent="0.25">
      <c r="A264" s="180" t="s">
        <v>223</v>
      </c>
      <c r="B264" s="279" t="s">
        <v>757</v>
      </c>
      <c r="C264" s="297" t="s">
        <v>431</v>
      </c>
      <c r="D264" s="282">
        <v>2018</v>
      </c>
      <c r="E264" s="283">
        <v>2021</v>
      </c>
      <c r="F264" s="78">
        <v>221277</v>
      </c>
      <c r="G264" s="80">
        <v>134993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79">
        <v>0</v>
      </c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81"/>
      <c r="AE264" s="78">
        <v>0</v>
      </c>
      <c r="AF264" s="158"/>
      <c r="AG264" s="20">
        <f t="shared" si="51"/>
        <v>134993</v>
      </c>
      <c r="AH264" s="187" t="str">
        <f t="shared" si="49"/>
        <v>OK</v>
      </c>
      <c r="AI264" s="21" t="str">
        <f t="shared" si="50"/>
        <v>OK</v>
      </c>
      <c r="AJ264" s="180"/>
      <c r="AK264" s="180"/>
      <c r="AL264" s="277"/>
      <c r="AM264" s="180"/>
      <c r="AN264" s="180"/>
      <c r="AO264" s="180"/>
      <c r="AP264" s="180"/>
      <c r="AQ264" s="180"/>
      <c r="AR264" s="180"/>
      <c r="AS264" s="278"/>
      <c r="AT264" s="278"/>
      <c r="AU264" s="278"/>
    </row>
    <row r="265" spans="1:47" s="38" customFormat="1" ht="72" customHeight="1" x14ac:dyDescent="0.25">
      <c r="A265" s="180" t="s">
        <v>224</v>
      </c>
      <c r="B265" s="279" t="s">
        <v>758</v>
      </c>
      <c r="C265" s="297" t="s">
        <v>431</v>
      </c>
      <c r="D265" s="282">
        <v>2010</v>
      </c>
      <c r="E265" s="283">
        <v>2023</v>
      </c>
      <c r="F265" s="78">
        <v>19541629</v>
      </c>
      <c r="G265" s="80">
        <v>3700000</v>
      </c>
      <c r="H265" s="79">
        <v>10000000</v>
      </c>
      <c r="I265" s="79">
        <v>500000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  <c r="Q265" s="79">
        <v>0</v>
      </c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81"/>
      <c r="AE265" s="78">
        <v>419458</v>
      </c>
      <c r="AF265" s="158"/>
      <c r="AG265" s="20">
        <f t="shared" si="51"/>
        <v>14200000</v>
      </c>
      <c r="AH265" s="187" t="str">
        <f t="shared" si="49"/>
        <v>OK</v>
      </c>
      <c r="AI265" s="21" t="str">
        <f t="shared" si="50"/>
        <v>OK</v>
      </c>
      <c r="AJ265" s="180"/>
      <c r="AK265" s="180"/>
      <c r="AL265" s="277"/>
      <c r="AM265" s="180"/>
      <c r="AN265" s="180"/>
      <c r="AO265" s="180"/>
      <c r="AP265" s="180"/>
      <c r="AQ265" s="180"/>
      <c r="AR265" s="180"/>
      <c r="AS265" s="278"/>
      <c r="AT265" s="278"/>
      <c r="AU265" s="278"/>
    </row>
    <row r="266" spans="1:47" s="38" customFormat="1" ht="72" customHeight="1" x14ac:dyDescent="0.25">
      <c r="A266" s="180" t="s">
        <v>225</v>
      </c>
      <c r="B266" s="279" t="s">
        <v>759</v>
      </c>
      <c r="C266" s="297" t="s">
        <v>431</v>
      </c>
      <c r="D266" s="282">
        <v>2006</v>
      </c>
      <c r="E266" s="283">
        <v>2023</v>
      </c>
      <c r="F266" s="78">
        <v>19394122</v>
      </c>
      <c r="G266" s="80">
        <v>6153187</v>
      </c>
      <c r="H266" s="79">
        <v>3000000</v>
      </c>
      <c r="I266" s="79">
        <v>8647500</v>
      </c>
      <c r="J266" s="79">
        <v>0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  <c r="Q266" s="79">
        <v>0</v>
      </c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81"/>
      <c r="AE266" s="78">
        <v>12647500</v>
      </c>
      <c r="AF266" s="158"/>
      <c r="AG266" s="20">
        <f t="shared" si="51"/>
        <v>17800687</v>
      </c>
      <c r="AH266" s="187" t="str">
        <f t="shared" si="49"/>
        <v>OK</v>
      </c>
      <c r="AI266" s="21" t="str">
        <f t="shared" si="50"/>
        <v>OK</v>
      </c>
      <c r="AJ266" s="180"/>
      <c r="AK266" s="180"/>
      <c r="AL266" s="277"/>
      <c r="AM266" s="180"/>
      <c r="AN266" s="180"/>
      <c r="AO266" s="180"/>
      <c r="AP266" s="180"/>
      <c r="AQ266" s="180"/>
      <c r="AR266" s="180"/>
      <c r="AS266" s="278"/>
      <c r="AT266" s="278"/>
      <c r="AU266" s="278"/>
    </row>
    <row r="267" spans="1:47" s="38" customFormat="1" ht="72" customHeight="1" x14ac:dyDescent="0.25">
      <c r="A267" s="180" t="s">
        <v>226</v>
      </c>
      <c r="B267" s="279" t="s">
        <v>760</v>
      </c>
      <c r="C267" s="297" t="s">
        <v>444</v>
      </c>
      <c r="D267" s="282">
        <v>2011</v>
      </c>
      <c r="E267" s="283">
        <v>2029</v>
      </c>
      <c r="F267" s="78">
        <v>52971460</v>
      </c>
      <c r="G267" s="80">
        <v>6133849</v>
      </c>
      <c r="H267" s="79">
        <v>3536960</v>
      </c>
      <c r="I267" s="79">
        <v>3382400</v>
      </c>
      <c r="J267" s="79">
        <v>1437520</v>
      </c>
      <c r="K267" s="79">
        <v>3200000</v>
      </c>
      <c r="L267" s="79">
        <v>1419343</v>
      </c>
      <c r="M267" s="79">
        <v>3974320</v>
      </c>
      <c r="N267" s="79">
        <v>3128720</v>
      </c>
      <c r="O267" s="79">
        <v>1352960</v>
      </c>
      <c r="P267" s="79">
        <v>0</v>
      </c>
      <c r="Q267" s="79">
        <v>0</v>
      </c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81"/>
      <c r="AE267" s="78">
        <v>0</v>
      </c>
      <c r="AF267" s="158"/>
      <c r="AG267" s="20">
        <f t="shared" si="51"/>
        <v>27566072</v>
      </c>
      <c r="AH267" s="187" t="str">
        <f t="shared" si="49"/>
        <v>OK</v>
      </c>
      <c r="AI267" s="21" t="str">
        <f t="shared" si="50"/>
        <v>OK</v>
      </c>
      <c r="AJ267" s="180"/>
      <c r="AK267" s="180"/>
      <c r="AL267" s="277"/>
      <c r="AM267" s="180"/>
      <c r="AN267" s="180"/>
      <c r="AO267" s="180"/>
      <c r="AP267" s="180"/>
      <c r="AQ267" s="180"/>
      <c r="AR267" s="180"/>
      <c r="AS267" s="278"/>
      <c r="AT267" s="278"/>
      <c r="AU267" s="278"/>
    </row>
    <row r="268" spans="1:47" s="38" customFormat="1" ht="87.75" customHeight="1" x14ac:dyDescent="0.25">
      <c r="A268" s="180" t="s">
        <v>227</v>
      </c>
      <c r="B268" s="303" t="s">
        <v>761</v>
      </c>
      <c r="C268" s="304" t="s">
        <v>430</v>
      </c>
      <c r="D268" s="282">
        <v>2015</v>
      </c>
      <c r="E268" s="283">
        <v>2022</v>
      </c>
      <c r="F268" s="78">
        <v>25012783</v>
      </c>
      <c r="G268" s="80">
        <v>11720000</v>
      </c>
      <c r="H268" s="79">
        <v>4760000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  <c r="Q268" s="79">
        <v>0</v>
      </c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81"/>
      <c r="AE268" s="78">
        <v>992901</v>
      </c>
      <c r="AF268" s="158"/>
      <c r="AG268" s="20">
        <f t="shared" si="51"/>
        <v>16480000</v>
      </c>
      <c r="AH268" s="187" t="str">
        <f t="shared" si="49"/>
        <v>OK</v>
      </c>
      <c r="AI268" s="21" t="str">
        <f t="shared" si="50"/>
        <v>OK</v>
      </c>
      <c r="AJ268" s="180"/>
      <c r="AK268" s="180"/>
      <c r="AL268" s="277"/>
      <c r="AM268" s="180"/>
      <c r="AN268" s="180"/>
      <c r="AO268" s="180"/>
      <c r="AP268" s="180"/>
      <c r="AQ268" s="180"/>
      <c r="AR268" s="180"/>
      <c r="AS268" s="278"/>
      <c r="AT268" s="278"/>
      <c r="AU268" s="278"/>
    </row>
    <row r="269" spans="1:47" s="38" customFormat="1" ht="72" customHeight="1" x14ac:dyDescent="0.25">
      <c r="A269" s="180" t="s">
        <v>228</v>
      </c>
      <c r="B269" s="279" t="s">
        <v>762</v>
      </c>
      <c r="C269" s="297" t="s">
        <v>430</v>
      </c>
      <c r="D269" s="282">
        <v>2008</v>
      </c>
      <c r="E269" s="283">
        <v>2022</v>
      </c>
      <c r="F269" s="78">
        <v>3408046</v>
      </c>
      <c r="G269" s="80">
        <v>251500</v>
      </c>
      <c r="H269" s="79">
        <v>150000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  <c r="Q269" s="79">
        <v>0</v>
      </c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81"/>
      <c r="AE269" s="78">
        <v>212</v>
      </c>
      <c r="AF269" s="158"/>
      <c r="AG269" s="20">
        <f t="shared" si="51"/>
        <v>401500</v>
      </c>
      <c r="AH269" s="187" t="str">
        <f t="shared" si="49"/>
        <v>OK</v>
      </c>
      <c r="AI269" s="21" t="str">
        <f t="shared" si="50"/>
        <v>OK</v>
      </c>
      <c r="AJ269" s="180"/>
      <c r="AK269" s="180"/>
      <c r="AL269" s="277"/>
      <c r="AM269" s="180"/>
      <c r="AN269" s="180"/>
      <c r="AO269" s="180"/>
      <c r="AP269" s="180"/>
      <c r="AQ269" s="180"/>
      <c r="AR269" s="180"/>
      <c r="AS269" s="278"/>
      <c r="AT269" s="278"/>
      <c r="AU269" s="278"/>
    </row>
    <row r="270" spans="1:47" s="38" customFormat="1" ht="72" customHeight="1" x14ac:dyDescent="0.25">
      <c r="A270" s="180" t="s">
        <v>229</v>
      </c>
      <c r="B270" s="279" t="s">
        <v>763</v>
      </c>
      <c r="C270" s="297" t="s">
        <v>431</v>
      </c>
      <c r="D270" s="282">
        <v>2015</v>
      </c>
      <c r="E270" s="283">
        <v>2021</v>
      </c>
      <c r="F270" s="78">
        <v>4766855</v>
      </c>
      <c r="G270" s="80">
        <v>133455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  <c r="Q270" s="79">
        <v>0</v>
      </c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81"/>
      <c r="AE270" s="78">
        <v>0</v>
      </c>
      <c r="AF270" s="158"/>
      <c r="AG270" s="20">
        <f t="shared" si="51"/>
        <v>133455</v>
      </c>
      <c r="AH270" s="187" t="str">
        <f t="shared" si="49"/>
        <v>OK</v>
      </c>
      <c r="AI270" s="21" t="str">
        <f t="shared" si="50"/>
        <v>OK</v>
      </c>
      <c r="AJ270" s="180"/>
      <c r="AK270" s="180"/>
      <c r="AL270" s="277"/>
      <c r="AM270" s="180"/>
      <c r="AN270" s="180"/>
      <c r="AO270" s="180"/>
      <c r="AP270" s="180"/>
      <c r="AQ270" s="180"/>
      <c r="AR270" s="180"/>
      <c r="AS270" s="278"/>
      <c r="AT270" s="278"/>
      <c r="AU270" s="278"/>
    </row>
    <row r="271" spans="1:47" s="38" customFormat="1" ht="85.5" customHeight="1" x14ac:dyDescent="0.25">
      <c r="A271" s="180" t="s">
        <v>230</v>
      </c>
      <c r="B271" s="279" t="s">
        <v>764</v>
      </c>
      <c r="C271" s="297" t="s">
        <v>431</v>
      </c>
      <c r="D271" s="282">
        <v>2015</v>
      </c>
      <c r="E271" s="283">
        <v>2021</v>
      </c>
      <c r="F271" s="78">
        <v>225570</v>
      </c>
      <c r="G271" s="80">
        <v>97785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  <c r="P271" s="79">
        <v>0</v>
      </c>
      <c r="Q271" s="79">
        <v>0</v>
      </c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81"/>
      <c r="AE271" s="78">
        <v>0</v>
      </c>
      <c r="AF271" s="158"/>
      <c r="AG271" s="20">
        <f t="shared" si="51"/>
        <v>97785</v>
      </c>
      <c r="AH271" s="187" t="str">
        <f t="shared" si="49"/>
        <v>OK</v>
      </c>
      <c r="AI271" s="21" t="str">
        <f t="shared" si="50"/>
        <v>OK</v>
      </c>
      <c r="AJ271" s="180"/>
      <c r="AK271" s="180"/>
      <c r="AL271" s="277"/>
      <c r="AM271" s="180"/>
      <c r="AN271" s="180"/>
      <c r="AO271" s="180"/>
      <c r="AP271" s="180"/>
      <c r="AQ271" s="180"/>
      <c r="AR271" s="180"/>
      <c r="AS271" s="278"/>
      <c r="AT271" s="278"/>
      <c r="AU271" s="278"/>
    </row>
    <row r="272" spans="1:47" s="38" customFormat="1" ht="72" customHeight="1" x14ac:dyDescent="0.25">
      <c r="A272" s="180" t="s">
        <v>231</v>
      </c>
      <c r="B272" s="279" t="s">
        <v>765</v>
      </c>
      <c r="C272" s="39" t="s">
        <v>430</v>
      </c>
      <c r="D272" s="282">
        <v>2015</v>
      </c>
      <c r="E272" s="283">
        <v>2021</v>
      </c>
      <c r="F272" s="78">
        <v>2264200</v>
      </c>
      <c r="G272" s="80">
        <v>2000000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  <c r="Q272" s="79">
        <v>0</v>
      </c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81"/>
      <c r="AE272" s="78">
        <v>659300</v>
      </c>
      <c r="AF272" s="158"/>
      <c r="AG272" s="20">
        <f t="shared" si="51"/>
        <v>2000000</v>
      </c>
      <c r="AH272" s="187" t="str">
        <f t="shared" si="49"/>
        <v>OK</v>
      </c>
      <c r="AI272" s="21" t="str">
        <f t="shared" si="50"/>
        <v>OK</v>
      </c>
      <c r="AJ272" s="180"/>
      <c r="AK272" s="180"/>
      <c r="AL272" s="277"/>
      <c r="AM272" s="180"/>
      <c r="AN272" s="180"/>
      <c r="AO272" s="180"/>
      <c r="AP272" s="180"/>
      <c r="AQ272" s="180"/>
      <c r="AR272" s="180"/>
      <c r="AS272" s="278"/>
      <c r="AT272" s="278"/>
      <c r="AU272" s="278"/>
    </row>
    <row r="273" spans="1:47" s="38" customFormat="1" ht="72" customHeight="1" x14ac:dyDescent="0.25">
      <c r="A273" s="180" t="s">
        <v>232</v>
      </c>
      <c r="B273" s="279" t="s">
        <v>766</v>
      </c>
      <c r="C273" s="297" t="s">
        <v>431</v>
      </c>
      <c r="D273" s="282">
        <v>2016</v>
      </c>
      <c r="E273" s="283">
        <v>2022</v>
      </c>
      <c r="F273" s="78">
        <v>17401964</v>
      </c>
      <c r="G273" s="80">
        <v>7000000</v>
      </c>
      <c r="H273" s="79">
        <v>8000000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  <c r="Q273" s="79">
        <v>0</v>
      </c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81"/>
      <c r="AE273" s="78">
        <v>15000000</v>
      </c>
      <c r="AF273" s="158"/>
      <c r="AG273" s="20">
        <f t="shared" si="51"/>
        <v>15000000</v>
      </c>
      <c r="AH273" s="187" t="str">
        <f t="shared" si="49"/>
        <v>OK</v>
      </c>
      <c r="AI273" s="21" t="str">
        <f t="shared" si="50"/>
        <v>OK</v>
      </c>
      <c r="AJ273" s="180"/>
      <c r="AK273" s="180"/>
      <c r="AL273" s="277"/>
      <c r="AM273" s="180"/>
      <c r="AN273" s="180"/>
      <c r="AO273" s="180"/>
      <c r="AP273" s="180"/>
      <c r="AQ273" s="180"/>
      <c r="AR273" s="180"/>
      <c r="AS273" s="278"/>
      <c r="AT273" s="278"/>
      <c r="AU273" s="278"/>
    </row>
    <row r="274" spans="1:47" s="38" customFormat="1" ht="72" customHeight="1" x14ac:dyDescent="0.25">
      <c r="A274" s="180" t="s">
        <v>233</v>
      </c>
      <c r="B274" s="279" t="s">
        <v>767</v>
      </c>
      <c r="C274" s="297" t="s">
        <v>431</v>
      </c>
      <c r="D274" s="305">
        <v>2015</v>
      </c>
      <c r="E274" s="306">
        <v>2022</v>
      </c>
      <c r="F274" s="78">
        <v>23391094</v>
      </c>
      <c r="G274" s="80">
        <v>1000000</v>
      </c>
      <c r="H274" s="79">
        <v>8500000</v>
      </c>
      <c r="I274" s="79">
        <v>0</v>
      </c>
      <c r="J274" s="79">
        <v>0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  <c r="Q274" s="79">
        <v>0</v>
      </c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81"/>
      <c r="AE274" s="78">
        <v>9352400</v>
      </c>
      <c r="AF274" s="158"/>
      <c r="AG274" s="20">
        <f t="shared" si="51"/>
        <v>9500000</v>
      </c>
      <c r="AH274" s="187" t="str">
        <f t="shared" si="49"/>
        <v>OK</v>
      </c>
      <c r="AI274" s="21" t="str">
        <f t="shared" si="50"/>
        <v>OK</v>
      </c>
      <c r="AJ274" s="180"/>
      <c r="AK274" s="180"/>
      <c r="AL274" s="277"/>
      <c r="AM274" s="180"/>
      <c r="AN274" s="180"/>
      <c r="AO274" s="180"/>
      <c r="AP274" s="180"/>
      <c r="AQ274" s="180"/>
      <c r="AR274" s="180"/>
      <c r="AS274" s="278"/>
      <c r="AT274" s="278"/>
      <c r="AU274" s="278"/>
    </row>
    <row r="275" spans="1:47" s="38" customFormat="1" ht="72" customHeight="1" x14ac:dyDescent="0.25">
      <c r="A275" s="180" t="s">
        <v>234</v>
      </c>
      <c r="B275" s="279" t="s">
        <v>768</v>
      </c>
      <c r="C275" s="297" t="s">
        <v>431</v>
      </c>
      <c r="D275" s="282">
        <v>2016</v>
      </c>
      <c r="E275" s="283">
        <v>2025</v>
      </c>
      <c r="F275" s="78">
        <v>25614528</v>
      </c>
      <c r="G275" s="80">
        <v>0</v>
      </c>
      <c r="H275" s="79">
        <v>350000</v>
      </c>
      <c r="I275" s="79">
        <v>5607850</v>
      </c>
      <c r="J275" s="79">
        <v>17000000</v>
      </c>
      <c r="K275" s="79">
        <v>2500000</v>
      </c>
      <c r="L275" s="79">
        <v>0</v>
      </c>
      <c r="M275" s="79">
        <v>0</v>
      </c>
      <c r="N275" s="79">
        <v>0</v>
      </c>
      <c r="O275" s="79">
        <v>0</v>
      </c>
      <c r="P275" s="79">
        <v>0</v>
      </c>
      <c r="Q275" s="79">
        <v>0</v>
      </c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81"/>
      <c r="AE275" s="78">
        <v>25457850</v>
      </c>
      <c r="AF275" s="157"/>
      <c r="AG275" s="20">
        <f t="shared" si="51"/>
        <v>25457850</v>
      </c>
      <c r="AH275" s="187" t="str">
        <f t="shared" ref="AH275:AH323" si="52">IF(G275&lt;=F275,"OK","BŁĄD")</f>
        <v>OK</v>
      </c>
      <c r="AI275" s="21" t="str">
        <f t="shared" si="50"/>
        <v>OK</v>
      </c>
      <c r="AJ275" s="180"/>
      <c r="AK275" s="180"/>
      <c r="AL275" s="277"/>
      <c r="AM275" s="180"/>
      <c r="AN275" s="180"/>
      <c r="AO275" s="180"/>
      <c r="AP275" s="180"/>
      <c r="AQ275" s="180"/>
      <c r="AR275" s="180"/>
      <c r="AS275" s="278"/>
      <c r="AT275" s="278"/>
      <c r="AU275" s="278"/>
    </row>
    <row r="276" spans="1:47" s="38" customFormat="1" ht="72" customHeight="1" x14ac:dyDescent="0.25">
      <c r="A276" s="180" t="s">
        <v>235</v>
      </c>
      <c r="B276" s="279" t="s">
        <v>769</v>
      </c>
      <c r="C276" s="297" t="s">
        <v>431</v>
      </c>
      <c r="D276" s="282">
        <v>2016</v>
      </c>
      <c r="E276" s="283">
        <v>2021</v>
      </c>
      <c r="F276" s="78">
        <v>136408</v>
      </c>
      <c r="G276" s="80">
        <v>100000</v>
      </c>
      <c r="H276" s="79">
        <v>0</v>
      </c>
      <c r="I276" s="79">
        <v>0</v>
      </c>
      <c r="J276" s="79">
        <v>0</v>
      </c>
      <c r="K276" s="79">
        <v>0</v>
      </c>
      <c r="L276" s="79">
        <v>0</v>
      </c>
      <c r="M276" s="79">
        <v>0</v>
      </c>
      <c r="N276" s="79">
        <v>0</v>
      </c>
      <c r="O276" s="79">
        <v>0</v>
      </c>
      <c r="P276" s="79">
        <v>0</v>
      </c>
      <c r="Q276" s="79">
        <v>0</v>
      </c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81"/>
      <c r="AE276" s="78">
        <v>45388</v>
      </c>
      <c r="AF276" s="158"/>
      <c r="AG276" s="20">
        <f t="shared" si="51"/>
        <v>100000</v>
      </c>
      <c r="AH276" s="187" t="str">
        <f t="shared" si="52"/>
        <v>OK</v>
      </c>
      <c r="AI276" s="21" t="str">
        <f t="shared" si="50"/>
        <v>OK</v>
      </c>
      <c r="AJ276" s="180"/>
      <c r="AK276" s="180"/>
      <c r="AL276" s="277"/>
      <c r="AM276" s="180"/>
      <c r="AN276" s="180"/>
      <c r="AO276" s="180"/>
      <c r="AP276" s="180"/>
      <c r="AQ276" s="180"/>
      <c r="AR276" s="180"/>
      <c r="AS276" s="278"/>
      <c r="AT276" s="278"/>
      <c r="AU276" s="278"/>
    </row>
    <row r="277" spans="1:47" s="38" customFormat="1" ht="72" customHeight="1" x14ac:dyDescent="0.25">
      <c r="A277" s="180" t="s">
        <v>236</v>
      </c>
      <c r="B277" s="279" t="s">
        <v>770</v>
      </c>
      <c r="C277" s="297" t="s">
        <v>431</v>
      </c>
      <c r="D277" s="282">
        <v>2016</v>
      </c>
      <c r="E277" s="283">
        <v>2021</v>
      </c>
      <c r="F277" s="78">
        <v>313273</v>
      </c>
      <c r="G277" s="80">
        <v>293716</v>
      </c>
      <c r="H277" s="79">
        <v>0</v>
      </c>
      <c r="I277" s="79">
        <v>0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  <c r="P277" s="79">
        <v>0</v>
      </c>
      <c r="Q277" s="79">
        <v>0</v>
      </c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81"/>
      <c r="AE277" s="78">
        <v>1000</v>
      </c>
      <c r="AF277" s="158"/>
      <c r="AG277" s="20">
        <f t="shared" si="51"/>
        <v>293716</v>
      </c>
      <c r="AH277" s="187" t="str">
        <f t="shared" si="52"/>
        <v>OK</v>
      </c>
      <c r="AI277" s="21" t="str">
        <f t="shared" si="50"/>
        <v>OK</v>
      </c>
      <c r="AJ277" s="180"/>
      <c r="AK277" s="180"/>
      <c r="AL277" s="277"/>
      <c r="AM277" s="180"/>
      <c r="AN277" s="180"/>
      <c r="AO277" s="180"/>
      <c r="AP277" s="180"/>
      <c r="AQ277" s="180"/>
      <c r="AR277" s="180"/>
      <c r="AS277" s="278"/>
      <c r="AT277" s="278"/>
      <c r="AU277" s="278"/>
    </row>
    <row r="278" spans="1:47" s="38" customFormat="1" ht="72" customHeight="1" x14ac:dyDescent="0.25">
      <c r="A278" s="180" t="s">
        <v>237</v>
      </c>
      <c r="B278" s="279" t="s">
        <v>771</v>
      </c>
      <c r="C278" s="297" t="s">
        <v>431</v>
      </c>
      <c r="D278" s="305">
        <v>2016</v>
      </c>
      <c r="E278" s="306">
        <v>2021</v>
      </c>
      <c r="F278" s="78">
        <v>198000</v>
      </c>
      <c r="G278" s="80">
        <v>198000</v>
      </c>
      <c r="H278" s="79">
        <v>0</v>
      </c>
      <c r="I278" s="79">
        <v>0</v>
      </c>
      <c r="J278" s="79">
        <v>0</v>
      </c>
      <c r="K278" s="79">
        <v>0</v>
      </c>
      <c r="L278" s="79">
        <v>0</v>
      </c>
      <c r="M278" s="79">
        <v>0</v>
      </c>
      <c r="N278" s="79">
        <v>0</v>
      </c>
      <c r="O278" s="79">
        <v>0</v>
      </c>
      <c r="P278" s="79">
        <v>0</v>
      </c>
      <c r="Q278" s="79">
        <v>0</v>
      </c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81"/>
      <c r="AE278" s="78">
        <v>0</v>
      </c>
      <c r="AF278" s="157"/>
      <c r="AG278" s="20">
        <f t="shared" si="51"/>
        <v>198000</v>
      </c>
      <c r="AH278" s="187" t="str">
        <f t="shared" si="52"/>
        <v>OK</v>
      </c>
      <c r="AI278" s="21" t="str">
        <f t="shared" ref="AI278:AI326" si="53">IF(SUM(G278:AD278)&gt;=AE278,"OK","BŁĄD")</f>
        <v>OK</v>
      </c>
      <c r="AJ278" s="180"/>
      <c r="AK278" s="180"/>
      <c r="AL278" s="277"/>
      <c r="AM278" s="180"/>
      <c r="AN278" s="180"/>
      <c r="AO278" s="180"/>
      <c r="AP278" s="180"/>
      <c r="AQ278" s="180"/>
      <c r="AR278" s="180"/>
      <c r="AS278" s="278"/>
      <c r="AT278" s="278"/>
      <c r="AU278" s="278"/>
    </row>
    <row r="279" spans="1:47" s="28" customFormat="1" ht="72" customHeight="1" x14ac:dyDescent="0.25">
      <c r="A279" s="180" t="s">
        <v>238</v>
      </c>
      <c r="B279" s="279" t="s">
        <v>772</v>
      </c>
      <c r="C279" s="297" t="s">
        <v>431</v>
      </c>
      <c r="D279" s="305">
        <v>2016</v>
      </c>
      <c r="E279" s="306">
        <v>2023</v>
      </c>
      <c r="F279" s="78">
        <v>21350000</v>
      </c>
      <c r="G279" s="80">
        <v>6350000</v>
      </c>
      <c r="H279" s="79">
        <v>7000000</v>
      </c>
      <c r="I279" s="79">
        <v>8000000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81"/>
      <c r="AE279" s="78">
        <v>21000000</v>
      </c>
      <c r="AF279" s="157"/>
      <c r="AG279" s="20">
        <f t="shared" si="51"/>
        <v>21350000</v>
      </c>
      <c r="AH279" s="187" t="str">
        <f t="shared" si="52"/>
        <v>OK</v>
      </c>
      <c r="AI279" s="21" t="str">
        <f t="shared" si="53"/>
        <v>OK</v>
      </c>
      <c r="AJ279" s="180"/>
      <c r="AK279" s="180"/>
      <c r="AL279" s="277"/>
      <c r="AM279" s="180"/>
      <c r="AN279" s="180"/>
      <c r="AO279" s="180"/>
      <c r="AP279" s="180"/>
      <c r="AQ279" s="180"/>
      <c r="AR279" s="180"/>
      <c r="AS279" s="278"/>
      <c r="AT279" s="278"/>
      <c r="AU279" s="278"/>
    </row>
    <row r="280" spans="1:47" s="28" customFormat="1" ht="72" customHeight="1" x14ac:dyDescent="0.25">
      <c r="A280" s="180" t="s">
        <v>239</v>
      </c>
      <c r="B280" s="303" t="s">
        <v>773</v>
      </c>
      <c r="C280" s="297" t="s">
        <v>431</v>
      </c>
      <c r="D280" s="282">
        <v>2017</v>
      </c>
      <c r="E280" s="283">
        <v>2024</v>
      </c>
      <c r="F280" s="78">
        <v>3104058</v>
      </c>
      <c r="G280" s="80">
        <v>0</v>
      </c>
      <c r="H280" s="79">
        <v>0</v>
      </c>
      <c r="I280" s="79">
        <v>1000000</v>
      </c>
      <c r="J280" s="79">
        <v>2000000</v>
      </c>
      <c r="K280" s="79">
        <v>0</v>
      </c>
      <c r="L280" s="79">
        <v>0</v>
      </c>
      <c r="M280" s="79">
        <v>0</v>
      </c>
      <c r="N280" s="79">
        <v>0</v>
      </c>
      <c r="O280" s="79">
        <v>0</v>
      </c>
      <c r="P280" s="79">
        <v>0</v>
      </c>
      <c r="Q280" s="79">
        <v>0</v>
      </c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81"/>
      <c r="AE280" s="78">
        <v>3000000</v>
      </c>
      <c r="AF280" s="157"/>
      <c r="AG280" s="20">
        <f t="shared" si="51"/>
        <v>3000000</v>
      </c>
      <c r="AH280" s="187" t="str">
        <f t="shared" si="52"/>
        <v>OK</v>
      </c>
      <c r="AI280" s="21" t="str">
        <f t="shared" si="53"/>
        <v>OK</v>
      </c>
      <c r="AJ280" s="180"/>
      <c r="AK280" s="180"/>
      <c r="AL280" s="277"/>
      <c r="AM280" s="180"/>
      <c r="AN280" s="180"/>
      <c r="AO280" s="180"/>
      <c r="AP280" s="180"/>
      <c r="AQ280" s="180"/>
      <c r="AR280" s="180"/>
      <c r="AS280" s="278"/>
      <c r="AT280" s="278"/>
      <c r="AU280" s="278"/>
    </row>
    <row r="281" spans="1:47" s="28" customFormat="1" ht="72" customHeight="1" x14ac:dyDescent="0.25">
      <c r="A281" s="180" t="s">
        <v>240</v>
      </c>
      <c r="B281" s="279" t="s">
        <v>774</v>
      </c>
      <c r="C281" s="297" t="s">
        <v>431</v>
      </c>
      <c r="D281" s="305">
        <v>2017</v>
      </c>
      <c r="E281" s="306">
        <v>2021</v>
      </c>
      <c r="F281" s="78">
        <v>616541</v>
      </c>
      <c r="G281" s="80">
        <v>109000</v>
      </c>
      <c r="H281" s="79">
        <v>0</v>
      </c>
      <c r="I281" s="79">
        <v>0</v>
      </c>
      <c r="J281" s="79">
        <v>0</v>
      </c>
      <c r="K281" s="79">
        <v>0</v>
      </c>
      <c r="L281" s="79">
        <v>0</v>
      </c>
      <c r="M281" s="79">
        <v>0</v>
      </c>
      <c r="N281" s="79">
        <v>0</v>
      </c>
      <c r="O281" s="79">
        <v>0</v>
      </c>
      <c r="P281" s="79">
        <v>0</v>
      </c>
      <c r="Q281" s="79">
        <v>0</v>
      </c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81"/>
      <c r="AE281" s="78">
        <v>0</v>
      </c>
      <c r="AF281" s="157"/>
      <c r="AG281" s="20">
        <f t="shared" si="51"/>
        <v>109000</v>
      </c>
      <c r="AH281" s="187" t="str">
        <f t="shared" si="52"/>
        <v>OK</v>
      </c>
      <c r="AI281" s="21" t="str">
        <f t="shared" si="53"/>
        <v>OK</v>
      </c>
      <c r="AJ281" s="180"/>
      <c r="AK281" s="180"/>
      <c r="AL281" s="277"/>
      <c r="AM281" s="180"/>
      <c r="AN281" s="180"/>
      <c r="AO281" s="180"/>
      <c r="AP281" s="180"/>
      <c r="AQ281" s="180"/>
      <c r="AR281" s="180"/>
      <c r="AS281" s="278"/>
      <c r="AT281" s="278"/>
      <c r="AU281" s="278"/>
    </row>
    <row r="282" spans="1:47" s="28" customFormat="1" ht="85.5" customHeight="1" x14ac:dyDescent="0.25">
      <c r="A282" s="180" t="s">
        <v>241</v>
      </c>
      <c r="B282" s="279" t="s">
        <v>775</v>
      </c>
      <c r="C282" s="297" t="s">
        <v>430</v>
      </c>
      <c r="D282" s="305">
        <v>2017</v>
      </c>
      <c r="E282" s="306">
        <v>2024</v>
      </c>
      <c r="F282" s="78">
        <v>49838669</v>
      </c>
      <c r="G282" s="80">
        <v>8000000</v>
      </c>
      <c r="H282" s="79">
        <v>20000000</v>
      </c>
      <c r="I282" s="79">
        <v>8500000</v>
      </c>
      <c r="J282" s="79">
        <v>12500000</v>
      </c>
      <c r="K282" s="79">
        <v>0</v>
      </c>
      <c r="L282" s="79">
        <v>0</v>
      </c>
      <c r="M282" s="79">
        <v>0</v>
      </c>
      <c r="N282" s="79">
        <v>0</v>
      </c>
      <c r="O282" s="79">
        <v>0</v>
      </c>
      <c r="P282" s="79">
        <v>0</v>
      </c>
      <c r="Q282" s="79">
        <v>0</v>
      </c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81"/>
      <c r="AE282" s="78">
        <v>39682271</v>
      </c>
      <c r="AF282" s="157"/>
      <c r="AG282" s="20">
        <f t="shared" ref="AG282:AG329" si="54">SUM(G282:AD282)</f>
        <v>49000000</v>
      </c>
      <c r="AH282" s="187" t="str">
        <f t="shared" si="52"/>
        <v>OK</v>
      </c>
      <c r="AI282" s="21" t="str">
        <f t="shared" si="53"/>
        <v>OK</v>
      </c>
      <c r="AJ282" s="180"/>
      <c r="AK282" s="180"/>
      <c r="AL282" s="277"/>
      <c r="AM282" s="180"/>
      <c r="AN282" s="180"/>
      <c r="AO282" s="180"/>
      <c r="AP282" s="180"/>
      <c r="AQ282" s="180"/>
      <c r="AR282" s="180"/>
      <c r="AS282" s="278"/>
      <c r="AT282" s="278"/>
      <c r="AU282" s="278"/>
    </row>
    <row r="283" spans="1:47" s="28" customFormat="1" ht="91.5" customHeight="1" x14ac:dyDescent="0.25">
      <c r="A283" s="180" t="s">
        <v>242</v>
      </c>
      <c r="B283" s="279" t="s">
        <v>1049</v>
      </c>
      <c r="C283" s="297" t="s">
        <v>431</v>
      </c>
      <c r="D283" s="305">
        <v>2017</v>
      </c>
      <c r="E283" s="306">
        <v>2024</v>
      </c>
      <c r="F283" s="78">
        <v>5469000</v>
      </c>
      <c r="G283" s="80">
        <v>360000</v>
      </c>
      <c r="H283" s="79">
        <v>900000</v>
      </c>
      <c r="I283" s="79">
        <v>1000000</v>
      </c>
      <c r="J283" s="79">
        <v>3100000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  <c r="Q283" s="79">
        <v>0</v>
      </c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81"/>
      <c r="AE283" s="78">
        <v>5000000</v>
      </c>
      <c r="AF283" s="157"/>
      <c r="AG283" s="20">
        <f t="shared" si="54"/>
        <v>5360000</v>
      </c>
      <c r="AH283" s="187" t="str">
        <f t="shared" si="52"/>
        <v>OK</v>
      </c>
      <c r="AI283" s="21" t="str">
        <f t="shared" si="53"/>
        <v>OK</v>
      </c>
      <c r="AJ283" s="180"/>
      <c r="AK283" s="180"/>
      <c r="AL283" s="277"/>
      <c r="AM283" s="180"/>
      <c r="AN283" s="180"/>
      <c r="AO283" s="180"/>
      <c r="AP283" s="180"/>
      <c r="AQ283" s="180"/>
      <c r="AR283" s="180"/>
      <c r="AS283" s="278"/>
      <c r="AT283" s="278"/>
      <c r="AU283" s="278"/>
    </row>
    <row r="284" spans="1:47" s="28" customFormat="1" ht="72" customHeight="1" x14ac:dyDescent="0.25">
      <c r="A284" s="180" t="s">
        <v>243</v>
      </c>
      <c r="B284" s="279" t="s">
        <v>776</v>
      </c>
      <c r="C284" s="297" t="s">
        <v>431</v>
      </c>
      <c r="D284" s="305">
        <v>2017</v>
      </c>
      <c r="E284" s="306">
        <v>2021</v>
      </c>
      <c r="F284" s="78">
        <v>179579</v>
      </c>
      <c r="G284" s="80">
        <v>134684</v>
      </c>
      <c r="H284" s="79">
        <v>0</v>
      </c>
      <c r="I284" s="79">
        <v>0</v>
      </c>
      <c r="J284" s="79">
        <v>0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  <c r="Q284" s="79">
        <v>0</v>
      </c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81"/>
      <c r="AE284" s="78">
        <v>0</v>
      </c>
      <c r="AF284" s="157"/>
      <c r="AG284" s="20">
        <f t="shared" si="54"/>
        <v>134684</v>
      </c>
      <c r="AH284" s="187" t="str">
        <f t="shared" si="52"/>
        <v>OK</v>
      </c>
      <c r="AI284" s="21" t="str">
        <f t="shared" si="53"/>
        <v>OK</v>
      </c>
      <c r="AJ284" s="180"/>
      <c r="AK284" s="180"/>
      <c r="AL284" s="277"/>
      <c r="AM284" s="180"/>
      <c r="AN284" s="180"/>
      <c r="AO284" s="180"/>
      <c r="AP284" s="180"/>
      <c r="AQ284" s="180"/>
      <c r="AR284" s="180"/>
      <c r="AS284" s="278"/>
      <c r="AT284" s="278"/>
      <c r="AU284" s="278"/>
    </row>
    <row r="285" spans="1:47" s="38" customFormat="1" ht="89.25" customHeight="1" x14ac:dyDescent="0.25">
      <c r="A285" s="180" t="s">
        <v>244</v>
      </c>
      <c r="B285" s="279" t="s">
        <v>777</v>
      </c>
      <c r="C285" s="297" t="s">
        <v>431</v>
      </c>
      <c r="D285" s="305">
        <v>2017</v>
      </c>
      <c r="E285" s="306">
        <v>2024</v>
      </c>
      <c r="F285" s="78">
        <v>3338376</v>
      </c>
      <c r="G285" s="80">
        <v>0</v>
      </c>
      <c r="H285" s="79">
        <v>0</v>
      </c>
      <c r="I285" s="79">
        <v>1500000</v>
      </c>
      <c r="J285" s="79">
        <v>1800000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  <c r="P285" s="79">
        <v>0</v>
      </c>
      <c r="Q285" s="79">
        <v>0</v>
      </c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81"/>
      <c r="AE285" s="78">
        <v>3300000</v>
      </c>
      <c r="AF285" s="157"/>
      <c r="AG285" s="20">
        <f t="shared" si="54"/>
        <v>3300000</v>
      </c>
      <c r="AH285" s="187" t="str">
        <f t="shared" si="52"/>
        <v>OK</v>
      </c>
      <c r="AI285" s="21" t="str">
        <f t="shared" si="53"/>
        <v>OK</v>
      </c>
      <c r="AJ285" s="180"/>
      <c r="AK285" s="180"/>
      <c r="AL285" s="277"/>
      <c r="AM285" s="180"/>
      <c r="AN285" s="180"/>
      <c r="AO285" s="180"/>
      <c r="AP285" s="180"/>
      <c r="AQ285" s="180"/>
      <c r="AR285" s="180"/>
      <c r="AS285" s="278"/>
      <c r="AT285" s="278"/>
      <c r="AU285" s="278"/>
    </row>
    <row r="286" spans="1:47" s="38" customFormat="1" ht="107.25" customHeight="1" x14ac:dyDescent="0.25">
      <c r="A286" s="180" t="s">
        <v>245</v>
      </c>
      <c r="B286" s="279" t="s">
        <v>778</v>
      </c>
      <c r="C286" s="297" t="s">
        <v>431</v>
      </c>
      <c r="D286" s="305">
        <v>2017</v>
      </c>
      <c r="E286" s="306">
        <v>2022</v>
      </c>
      <c r="F286" s="78">
        <v>3663825</v>
      </c>
      <c r="G286" s="80">
        <v>130000</v>
      </c>
      <c r="H286" s="79">
        <v>3500000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81"/>
      <c r="AE286" s="78">
        <v>3630000</v>
      </c>
      <c r="AF286" s="158"/>
      <c r="AG286" s="20">
        <f t="shared" si="54"/>
        <v>3630000</v>
      </c>
      <c r="AH286" s="187" t="str">
        <f t="shared" si="52"/>
        <v>OK</v>
      </c>
      <c r="AI286" s="21" t="str">
        <f t="shared" si="53"/>
        <v>OK</v>
      </c>
      <c r="AJ286" s="180"/>
      <c r="AK286" s="180"/>
      <c r="AL286" s="277"/>
      <c r="AM286" s="180"/>
      <c r="AN286" s="180"/>
      <c r="AO286" s="180"/>
      <c r="AP286" s="180"/>
      <c r="AQ286" s="180"/>
      <c r="AR286" s="180"/>
      <c r="AS286" s="278"/>
      <c r="AT286" s="278"/>
      <c r="AU286" s="278"/>
    </row>
    <row r="287" spans="1:47" s="38" customFormat="1" ht="72" customHeight="1" x14ac:dyDescent="0.25">
      <c r="A287" s="180" t="s">
        <v>246</v>
      </c>
      <c r="B287" s="279" t="s">
        <v>779</v>
      </c>
      <c r="C287" s="297" t="s">
        <v>431</v>
      </c>
      <c r="D287" s="305">
        <v>2017</v>
      </c>
      <c r="E287" s="306">
        <v>2025</v>
      </c>
      <c r="F287" s="78">
        <v>23316743</v>
      </c>
      <c r="G287" s="80">
        <v>8675000</v>
      </c>
      <c r="H287" s="79">
        <v>5220000</v>
      </c>
      <c r="I287" s="79">
        <v>480000</v>
      </c>
      <c r="J287" s="79">
        <v>1250000</v>
      </c>
      <c r="K287" s="79">
        <v>300000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  <c r="Q287" s="79">
        <v>0</v>
      </c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81"/>
      <c r="AE287" s="78">
        <v>10687796</v>
      </c>
      <c r="AF287" s="158"/>
      <c r="AG287" s="20">
        <f t="shared" si="54"/>
        <v>15925000</v>
      </c>
      <c r="AH287" s="187" t="str">
        <f t="shared" si="52"/>
        <v>OK</v>
      </c>
      <c r="AI287" s="21" t="str">
        <f t="shared" si="53"/>
        <v>OK</v>
      </c>
      <c r="AJ287" s="180"/>
      <c r="AK287" s="180"/>
      <c r="AL287" s="277"/>
      <c r="AM287" s="180"/>
      <c r="AN287" s="180"/>
      <c r="AO287" s="180"/>
      <c r="AP287" s="180"/>
      <c r="AQ287" s="180"/>
      <c r="AR287" s="180"/>
      <c r="AS287" s="278"/>
      <c r="AT287" s="278"/>
      <c r="AU287" s="278"/>
    </row>
    <row r="288" spans="1:47" s="38" customFormat="1" ht="72" customHeight="1" x14ac:dyDescent="0.25">
      <c r="A288" s="180" t="s">
        <v>247</v>
      </c>
      <c r="B288" s="279" t="s">
        <v>780</v>
      </c>
      <c r="C288" s="297" t="s">
        <v>431</v>
      </c>
      <c r="D288" s="305">
        <v>2017</v>
      </c>
      <c r="E288" s="306">
        <v>2021</v>
      </c>
      <c r="F288" s="78">
        <v>88437</v>
      </c>
      <c r="G288" s="80">
        <v>88437</v>
      </c>
      <c r="H288" s="79">
        <v>0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  <c r="Q288" s="79">
        <v>0</v>
      </c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81"/>
      <c r="AE288" s="78">
        <v>0</v>
      </c>
      <c r="AF288" s="158"/>
      <c r="AG288" s="20">
        <f t="shared" si="54"/>
        <v>88437</v>
      </c>
      <c r="AH288" s="187" t="str">
        <f t="shared" si="52"/>
        <v>OK</v>
      </c>
      <c r="AI288" s="21" t="str">
        <f t="shared" si="53"/>
        <v>OK</v>
      </c>
      <c r="AJ288" s="180"/>
      <c r="AK288" s="180"/>
      <c r="AL288" s="277"/>
      <c r="AM288" s="180"/>
      <c r="AN288" s="180"/>
      <c r="AO288" s="180"/>
      <c r="AP288" s="180"/>
      <c r="AQ288" s="180"/>
      <c r="AR288" s="180"/>
      <c r="AS288" s="278"/>
      <c r="AT288" s="278"/>
      <c r="AU288" s="278"/>
    </row>
    <row r="289" spans="1:47" s="38" customFormat="1" ht="72" customHeight="1" x14ac:dyDescent="0.25">
      <c r="A289" s="180" t="s">
        <v>248</v>
      </c>
      <c r="B289" s="279" t="s">
        <v>781</v>
      </c>
      <c r="C289" s="297" t="s">
        <v>118</v>
      </c>
      <c r="D289" s="305">
        <v>2018</v>
      </c>
      <c r="E289" s="306">
        <v>2025</v>
      </c>
      <c r="F289" s="78">
        <v>19483822</v>
      </c>
      <c r="G289" s="80">
        <v>113822</v>
      </c>
      <c r="H289" s="79">
        <v>0</v>
      </c>
      <c r="I289" s="79">
        <v>0</v>
      </c>
      <c r="J289" s="79">
        <v>5000000</v>
      </c>
      <c r="K289" s="79">
        <v>13000000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  <c r="Q289" s="79">
        <v>0</v>
      </c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81"/>
      <c r="AE289" s="78">
        <v>18113822</v>
      </c>
      <c r="AF289" s="158"/>
      <c r="AG289" s="20">
        <f t="shared" si="54"/>
        <v>18113822</v>
      </c>
      <c r="AH289" s="187" t="str">
        <f t="shared" si="52"/>
        <v>OK</v>
      </c>
      <c r="AI289" s="21" t="str">
        <f t="shared" si="53"/>
        <v>OK</v>
      </c>
      <c r="AJ289" s="180"/>
      <c r="AK289" s="180"/>
      <c r="AL289" s="277"/>
      <c r="AM289" s="180"/>
      <c r="AN289" s="180"/>
      <c r="AO289" s="180"/>
      <c r="AP289" s="180"/>
      <c r="AQ289" s="180"/>
      <c r="AR289" s="180"/>
      <c r="AS289" s="278"/>
      <c r="AT289" s="278"/>
      <c r="AU289" s="278"/>
    </row>
    <row r="290" spans="1:47" s="38" customFormat="1" ht="72" customHeight="1" x14ac:dyDescent="0.25">
      <c r="A290" s="180" t="s">
        <v>249</v>
      </c>
      <c r="B290" s="279" t="s">
        <v>782</v>
      </c>
      <c r="C290" s="39" t="s">
        <v>430</v>
      </c>
      <c r="D290" s="305">
        <v>2018</v>
      </c>
      <c r="E290" s="306">
        <v>2023</v>
      </c>
      <c r="F290" s="78">
        <v>2700000</v>
      </c>
      <c r="G290" s="80">
        <v>1000000</v>
      </c>
      <c r="H290" s="79">
        <v>1000000</v>
      </c>
      <c r="I290" s="79">
        <v>700000</v>
      </c>
      <c r="J290" s="79">
        <v>0</v>
      </c>
      <c r="K290" s="79">
        <v>0</v>
      </c>
      <c r="L290" s="79">
        <v>0</v>
      </c>
      <c r="M290" s="79">
        <v>0</v>
      </c>
      <c r="N290" s="79">
        <v>0</v>
      </c>
      <c r="O290" s="79">
        <v>0</v>
      </c>
      <c r="P290" s="79">
        <v>0</v>
      </c>
      <c r="Q290" s="79">
        <v>0</v>
      </c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81"/>
      <c r="AE290" s="78">
        <v>2700000</v>
      </c>
      <c r="AF290" s="158"/>
      <c r="AG290" s="20">
        <f t="shared" si="54"/>
        <v>2700000</v>
      </c>
      <c r="AH290" s="187" t="str">
        <f t="shared" si="52"/>
        <v>OK</v>
      </c>
      <c r="AI290" s="21" t="str">
        <f t="shared" si="53"/>
        <v>OK</v>
      </c>
      <c r="AJ290" s="180"/>
      <c r="AK290" s="180"/>
      <c r="AL290" s="277"/>
      <c r="AM290" s="180"/>
      <c r="AN290" s="180"/>
      <c r="AO290" s="180"/>
      <c r="AP290" s="180"/>
      <c r="AQ290" s="180"/>
      <c r="AR290" s="180"/>
      <c r="AS290" s="278"/>
      <c r="AT290" s="278"/>
      <c r="AU290" s="278"/>
    </row>
    <row r="291" spans="1:47" s="38" customFormat="1" ht="72" customHeight="1" x14ac:dyDescent="0.25">
      <c r="A291" s="180" t="s">
        <v>250</v>
      </c>
      <c r="B291" s="279" t="s">
        <v>783</v>
      </c>
      <c r="C291" s="39" t="s">
        <v>430</v>
      </c>
      <c r="D291" s="305">
        <v>2019</v>
      </c>
      <c r="E291" s="306">
        <v>2022</v>
      </c>
      <c r="F291" s="78">
        <v>1835000</v>
      </c>
      <c r="G291" s="80">
        <v>200000</v>
      </c>
      <c r="H291" s="79">
        <v>1500000</v>
      </c>
      <c r="I291" s="79">
        <v>0</v>
      </c>
      <c r="J291" s="79">
        <v>0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  <c r="Q291" s="79">
        <v>0</v>
      </c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81"/>
      <c r="AE291" s="78">
        <v>1700000</v>
      </c>
      <c r="AF291" s="158"/>
      <c r="AG291" s="20">
        <f t="shared" si="54"/>
        <v>1700000</v>
      </c>
      <c r="AH291" s="187" t="str">
        <f t="shared" si="52"/>
        <v>OK</v>
      </c>
      <c r="AI291" s="21" t="str">
        <f t="shared" si="53"/>
        <v>OK</v>
      </c>
      <c r="AJ291" s="180"/>
      <c r="AK291" s="180"/>
      <c r="AL291" s="277"/>
      <c r="AM291" s="180"/>
      <c r="AN291" s="180"/>
      <c r="AO291" s="180"/>
      <c r="AP291" s="180"/>
      <c r="AQ291" s="180"/>
      <c r="AR291" s="180"/>
      <c r="AS291" s="278"/>
      <c r="AT291" s="278"/>
      <c r="AU291" s="278"/>
    </row>
    <row r="292" spans="1:47" s="38" customFormat="1" ht="72" customHeight="1" x14ac:dyDescent="0.25">
      <c r="A292" s="180" t="s">
        <v>251</v>
      </c>
      <c r="B292" s="279" t="s">
        <v>784</v>
      </c>
      <c r="C292" s="297" t="s">
        <v>431</v>
      </c>
      <c r="D292" s="305">
        <v>2019</v>
      </c>
      <c r="E292" s="306">
        <v>2022</v>
      </c>
      <c r="F292" s="78">
        <v>1067229</v>
      </c>
      <c r="G292" s="80"/>
      <c r="H292" s="79">
        <v>1000000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  <c r="Q292" s="79">
        <v>0</v>
      </c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81"/>
      <c r="AE292" s="78">
        <v>1000000</v>
      </c>
      <c r="AF292" s="158"/>
      <c r="AG292" s="20">
        <f t="shared" si="54"/>
        <v>1000000</v>
      </c>
      <c r="AH292" s="187" t="str">
        <f t="shared" si="52"/>
        <v>OK</v>
      </c>
      <c r="AI292" s="21" t="str">
        <f t="shared" si="53"/>
        <v>OK</v>
      </c>
      <c r="AJ292" s="180"/>
      <c r="AK292" s="180"/>
      <c r="AL292" s="277"/>
      <c r="AM292" s="180"/>
      <c r="AN292" s="180"/>
      <c r="AO292" s="180"/>
      <c r="AP292" s="180"/>
      <c r="AQ292" s="180"/>
      <c r="AR292" s="180"/>
      <c r="AS292" s="278"/>
      <c r="AT292" s="278"/>
      <c r="AU292" s="278"/>
    </row>
    <row r="293" spans="1:47" s="38" customFormat="1" ht="72" customHeight="1" x14ac:dyDescent="0.25">
      <c r="A293" s="180" t="s">
        <v>252</v>
      </c>
      <c r="B293" s="279" t="s">
        <v>910</v>
      </c>
      <c r="C293" s="39" t="s">
        <v>430</v>
      </c>
      <c r="D293" s="305">
        <v>2019</v>
      </c>
      <c r="E293" s="306">
        <v>2023</v>
      </c>
      <c r="F293" s="78">
        <v>2104400</v>
      </c>
      <c r="G293" s="80">
        <v>0</v>
      </c>
      <c r="H293" s="79">
        <v>200000</v>
      </c>
      <c r="I293" s="79">
        <v>1800000</v>
      </c>
      <c r="J293" s="79">
        <v>0</v>
      </c>
      <c r="K293" s="79">
        <v>0</v>
      </c>
      <c r="L293" s="79">
        <v>0</v>
      </c>
      <c r="M293" s="79">
        <v>0</v>
      </c>
      <c r="N293" s="79">
        <v>0</v>
      </c>
      <c r="O293" s="79">
        <v>0</v>
      </c>
      <c r="P293" s="79">
        <v>0</v>
      </c>
      <c r="Q293" s="79">
        <v>0</v>
      </c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81"/>
      <c r="AE293" s="78">
        <v>2000000</v>
      </c>
      <c r="AF293" s="158"/>
      <c r="AG293" s="20">
        <f t="shared" si="54"/>
        <v>2000000</v>
      </c>
      <c r="AH293" s="187" t="str">
        <f t="shared" si="52"/>
        <v>OK</v>
      </c>
      <c r="AI293" s="21" t="str">
        <f t="shared" si="53"/>
        <v>OK</v>
      </c>
      <c r="AJ293" s="180"/>
      <c r="AK293" s="180"/>
      <c r="AL293" s="277"/>
      <c r="AM293" s="180"/>
      <c r="AN293" s="180"/>
      <c r="AO293" s="180"/>
      <c r="AP293" s="180"/>
      <c r="AQ293" s="180"/>
      <c r="AR293" s="180"/>
      <c r="AS293" s="278"/>
      <c r="AT293" s="278"/>
      <c r="AU293" s="278"/>
    </row>
    <row r="294" spans="1:47" s="38" customFormat="1" ht="84" customHeight="1" x14ac:dyDescent="0.25">
      <c r="A294" s="180" t="s">
        <v>253</v>
      </c>
      <c r="B294" s="303" t="s">
        <v>785</v>
      </c>
      <c r="C294" s="304" t="s">
        <v>431</v>
      </c>
      <c r="D294" s="282">
        <v>2019</v>
      </c>
      <c r="E294" s="283">
        <v>2023</v>
      </c>
      <c r="F294" s="78">
        <v>11150000</v>
      </c>
      <c r="G294" s="80">
        <v>1150000</v>
      </c>
      <c r="H294" s="79">
        <v>4000000</v>
      </c>
      <c r="I294" s="79">
        <v>6000000</v>
      </c>
      <c r="J294" s="79">
        <v>0</v>
      </c>
      <c r="K294" s="79">
        <v>0</v>
      </c>
      <c r="L294" s="79">
        <v>0</v>
      </c>
      <c r="M294" s="79">
        <v>0</v>
      </c>
      <c r="N294" s="79">
        <v>0</v>
      </c>
      <c r="O294" s="79">
        <v>0</v>
      </c>
      <c r="P294" s="79">
        <v>0</v>
      </c>
      <c r="Q294" s="79">
        <v>0</v>
      </c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81"/>
      <c r="AE294" s="78">
        <v>10776190</v>
      </c>
      <c r="AF294" s="158"/>
      <c r="AG294" s="20">
        <f t="shared" si="54"/>
        <v>11150000</v>
      </c>
      <c r="AH294" s="187" t="str">
        <f t="shared" si="52"/>
        <v>OK</v>
      </c>
      <c r="AI294" s="21" t="str">
        <f t="shared" si="53"/>
        <v>OK</v>
      </c>
      <c r="AJ294" s="180"/>
      <c r="AK294" s="180"/>
      <c r="AL294" s="277"/>
      <c r="AM294" s="180"/>
      <c r="AN294" s="180"/>
      <c r="AO294" s="180"/>
      <c r="AP294" s="180"/>
      <c r="AQ294" s="180"/>
      <c r="AR294" s="180"/>
      <c r="AS294" s="278"/>
      <c r="AT294" s="278"/>
      <c r="AU294" s="278"/>
    </row>
    <row r="295" spans="1:47" s="38" customFormat="1" ht="72" customHeight="1" x14ac:dyDescent="0.25">
      <c r="A295" s="180" t="s">
        <v>254</v>
      </c>
      <c r="B295" s="303" t="s">
        <v>786</v>
      </c>
      <c r="C295" s="297" t="s">
        <v>431</v>
      </c>
      <c r="D295" s="282">
        <v>2019</v>
      </c>
      <c r="E295" s="283">
        <v>2021</v>
      </c>
      <c r="F295" s="78">
        <v>1400000</v>
      </c>
      <c r="G295" s="80">
        <v>1400000</v>
      </c>
      <c r="H295" s="79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  <c r="Q295" s="79">
        <v>0</v>
      </c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81"/>
      <c r="AE295" s="78">
        <v>400000</v>
      </c>
      <c r="AF295" s="158"/>
      <c r="AG295" s="20">
        <f t="shared" si="54"/>
        <v>1400000</v>
      </c>
      <c r="AH295" s="187" t="str">
        <f t="shared" si="52"/>
        <v>OK</v>
      </c>
      <c r="AI295" s="21" t="str">
        <f t="shared" si="53"/>
        <v>OK</v>
      </c>
      <c r="AJ295" s="180"/>
      <c r="AK295" s="180"/>
      <c r="AL295" s="277"/>
      <c r="AM295" s="180"/>
      <c r="AN295" s="180"/>
      <c r="AO295" s="180"/>
      <c r="AP295" s="180"/>
      <c r="AQ295" s="180"/>
      <c r="AR295" s="180"/>
      <c r="AS295" s="278"/>
      <c r="AT295" s="278"/>
      <c r="AU295" s="278"/>
    </row>
    <row r="296" spans="1:47" s="38" customFormat="1" ht="72" customHeight="1" x14ac:dyDescent="0.25">
      <c r="A296" s="180" t="s">
        <v>255</v>
      </c>
      <c r="B296" s="303" t="s">
        <v>787</v>
      </c>
      <c r="C296" s="297" t="s">
        <v>431</v>
      </c>
      <c r="D296" s="282">
        <v>2019</v>
      </c>
      <c r="E296" s="283">
        <v>2022</v>
      </c>
      <c r="F296" s="78">
        <v>2749323</v>
      </c>
      <c r="G296" s="80">
        <v>1000000</v>
      </c>
      <c r="H296" s="79">
        <v>1700000</v>
      </c>
      <c r="I296" s="79">
        <v>0</v>
      </c>
      <c r="J296" s="79">
        <v>0</v>
      </c>
      <c r="K296" s="79">
        <v>0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  <c r="Q296" s="79">
        <v>0</v>
      </c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81"/>
      <c r="AE296" s="78">
        <v>12009</v>
      </c>
      <c r="AF296" s="158"/>
      <c r="AG296" s="20">
        <f t="shared" si="54"/>
        <v>2700000</v>
      </c>
      <c r="AH296" s="187" t="str">
        <f t="shared" si="52"/>
        <v>OK</v>
      </c>
      <c r="AI296" s="21" t="str">
        <f t="shared" si="53"/>
        <v>OK</v>
      </c>
      <c r="AJ296" s="180"/>
      <c r="AK296" s="180"/>
      <c r="AL296" s="277"/>
      <c r="AM296" s="180"/>
      <c r="AN296" s="180"/>
      <c r="AO296" s="180"/>
      <c r="AP296" s="180"/>
      <c r="AQ296" s="180"/>
      <c r="AR296" s="180"/>
      <c r="AS296" s="278"/>
      <c r="AT296" s="278"/>
      <c r="AU296" s="278"/>
    </row>
    <row r="297" spans="1:47" s="38" customFormat="1" ht="72" customHeight="1" x14ac:dyDescent="0.25">
      <c r="A297" s="180" t="s">
        <v>256</v>
      </c>
      <c r="B297" s="303" t="s">
        <v>788</v>
      </c>
      <c r="C297" s="297" t="s">
        <v>431</v>
      </c>
      <c r="D297" s="282">
        <v>2019</v>
      </c>
      <c r="E297" s="283">
        <v>2021</v>
      </c>
      <c r="F297" s="78">
        <v>3000000</v>
      </c>
      <c r="G297" s="80">
        <v>3000000</v>
      </c>
      <c r="H297" s="79">
        <v>0</v>
      </c>
      <c r="I297" s="79">
        <v>0</v>
      </c>
      <c r="J297" s="79">
        <v>0</v>
      </c>
      <c r="K297" s="79">
        <v>0</v>
      </c>
      <c r="L297" s="79">
        <v>0</v>
      </c>
      <c r="M297" s="79">
        <v>0</v>
      </c>
      <c r="N297" s="79">
        <v>0</v>
      </c>
      <c r="O297" s="79">
        <v>0</v>
      </c>
      <c r="P297" s="79">
        <v>0</v>
      </c>
      <c r="Q297" s="79">
        <v>0</v>
      </c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81"/>
      <c r="AE297" s="78">
        <v>2855032</v>
      </c>
      <c r="AF297" s="158"/>
      <c r="AG297" s="20">
        <f t="shared" si="54"/>
        <v>3000000</v>
      </c>
      <c r="AH297" s="187" t="str">
        <f t="shared" si="52"/>
        <v>OK</v>
      </c>
      <c r="AI297" s="21" t="str">
        <f t="shared" si="53"/>
        <v>OK</v>
      </c>
      <c r="AJ297" s="180"/>
      <c r="AK297" s="180"/>
      <c r="AL297" s="277"/>
      <c r="AM297" s="180"/>
      <c r="AN297" s="180"/>
      <c r="AO297" s="180"/>
      <c r="AP297" s="180"/>
      <c r="AQ297" s="180"/>
      <c r="AR297" s="180"/>
      <c r="AS297" s="278"/>
      <c r="AT297" s="278"/>
      <c r="AU297" s="278"/>
    </row>
    <row r="298" spans="1:47" s="38" customFormat="1" ht="79.5" customHeight="1" x14ac:dyDescent="0.25">
      <c r="A298" s="180" t="s">
        <v>257</v>
      </c>
      <c r="B298" s="303" t="s">
        <v>789</v>
      </c>
      <c r="C298" s="304" t="s">
        <v>431</v>
      </c>
      <c r="D298" s="282">
        <v>2019</v>
      </c>
      <c r="E298" s="283">
        <v>2022</v>
      </c>
      <c r="F298" s="78">
        <v>12000002</v>
      </c>
      <c r="G298" s="80">
        <v>268756</v>
      </c>
      <c r="H298" s="79">
        <v>11731246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  <c r="Q298" s="79">
        <v>0</v>
      </c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81"/>
      <c r="AE298" s="78">
        <v>11731246</v>
      </c>
      <c r="AF298" s="158"/>
      <c r="AG298" s="20">
        <f t="shared" si="54"/>
        <v>12000002</v>
      </c>
      <c r="AH298" s="187" t="str">
        <f t="shared" si="52"/>
        <v>OK</v>
      </c>
      <c r="AI298" s="21" t="str">
        <f t="shared" si="53"/>
        <v>OK</v>
      </c>
      <c r="AJ298" s="180"/>
      <c r="AK298" s="180"/>
      <c r="AL298" s="277"/>
      <c r="AM298" s="180"/>
      <c r="AN298" s="180"/>
      <c r="AO298" s="180"/>
      <c r="AP298" s="180"/>
      <c r="AQ298" s="180"/>
      <c r="AR298" s="180"/>
      <c r="AS298" s="278"/>
      <c r="AT298" s="278"/>
      <c r="AU298" s="278"/>
    </row>
    <row r="299" spans="1:47" s="38" customFormat="1" ht="72" customHeight="1" x14ac:dyDescent="0.25">
      <c r="A299" s="180" t="s">
        <v>258</v>
      </c>
      <c r="B299" s="303" t="s">
        <v>790</v>
      </c>
      <c r="C299" s="304" t="s">
        <v>431</v>
      </c>
      <c r="D299" s="282">
        <v>2019</v>
      </c>
      <c r="E299" s="283">
        <v>2022</v>
      </c>
      <c r="F299" s="78">
        <v>453962</v>
      </c>
      <c r="G299" s="80">
        <v>11500</v>
      </c>
      <c r="H299" s="79">
        <v>397258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  <c r="Q299" s="79">
        <v>0</v>
      </c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81"/>
      <c r="AE299" s="78">
        <v>0</v>
      </c>
      <c r="AF299" s="158"/>
      <c r="AG299" s="20">
        <f t="shared" si="54"/>
        <v>408758</v>
      </c>
      <c r="AH299" s="187" t="str">
        <f t="shared" si="52"/>
        <v>OK</v>
      </c>
      <c r="AI299" s="21" t="str">
        <f t="shared" si="53"/>
        <v>OK</v>
      </c>
      <c r="AJ299" s="180"/>
      <c r="AK299" s="180"/>
      <c r="AL299" s="277"/>
      <c r="AM299" s="180"/>
      <c r="AN299" s="180"/>
      <c r="AO299" s="180"/>
      <c r="AP299" s="180"/>
      <c r="AQ299" s="180"/>
      <c r="AR299" s="180"/>
      <c r="AS299" s="278"/>
      <c r="AT299" s="278"/>
      <c r="AU299" s="278"/>
    </row>
    <row r="300" spans="1:47" s="38" customFormat="1" ht="72" customHeight="1" x14ac:dyDescent="0.25">
      <c r="A300" s="180" t="s">
        <v>259</v>
      </c>
      <c r="B300" s="303" t="s">
        <v>791</v>
      </c>
      <c r="C300" s="304" t="s">
        <v>431</v>
      </c>
      <c r="D300" s="282">
        <v>2020</v>
      </c>
      <c r="E300" s="283">
        <v>2021</v>
      </c>
      <c r="F300" s="78">
        <v>2050000</v>
      </c>
      <c r="G300" s="80">
        <v>2050000</v>
      </c>
      <c r="H300" s="79">
        <v>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  <c r="O300" s="79">
        <v>0</v>
      </c>
      <c r="P300" s="79">
        <v>0</v>
      </c>
      <c r="Q300" s="79">
        <v>0</v>
      </c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81"/>
      <c r="AE300" s="78">
        <v>2050000</v>
      </c>
      <c r="AF300" s="158"/>
      <c r="AG300" s="20">
        <f t="shared" si="54"/>
        <v>2050000</v>
      </c>
      <c r="AH300" s="187" t="str">
        <f t="shared" si="52"/>
        <v>OK</v>
      </c>
      <c r="AI300" s="21" t="str">
        <f t="shared" si="53"/>
        <v>OK</v>
      </c>
      <c r="AJ300" s="180"/>
      <c r="AK300" s="180"/>
      <c r="AL300" s="277"/>
      <c r="AM300" s="180"/>
      <c r="AN300" s="180"/>
      <c r="AO300" s="180"/>
      <c r="AP300" s="180"/>
      <c r="AQ300" s="180"/>
      <c r="AR300" s="180"/>
      <c r="AS300" s="278"/>
      <c r="AT300" s="278"/>
      <c r="AU300" s="278"/>
    </row>
    <row r="301" spans="1:47" s="38" customFormat="1" ht="72" customHeight="1" x14ac:dyDescent="0.25">
      <c r="A301" s="180" t="s">
        <v>260</v>
      </c>
      <c r="B301" s="303" t="s">
        <v>792</v>
      </c>
      <c r="C301" s="304" t="s">
        <v>431</v>
      </c>
      <c r="D301" s="282">
        <v>2020</v>
      </c>
      <c r="E301" s="283">
        <v>2022</v>
      </c>
      <c r="F301" s="78">
        <v>1500000</v>
      </c>
      <c r="G301" s="80">
        <v>500000</v>
      </c>
      <c r="H301" s="79">
        <v>1000000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  <c r="Q301" s="79">
        <v>0</v>
      </c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81"/>
      <c r="AE301" s="78">
        <v>1500000</v>
      </c>
      <c r="AF301" s="158"/>
      <c r="AG301" s="20">
        <f t="shared" si="54"/>
        <v>1500000</v>
      </c>
      <c r="AH301" s="187" t="str">
        <f t="shared" si="52"/>
        <v>OK</v>
      </c>
      <c r="AI301" s="21" t="str">
        <f t="shared" si="53"/>
        <v>OK</v>
      </c>
      <c r="AJ301" s="180"/>
      <c r="AK301" s="180"/>
      <c r="AL301" s="277"/>
      <c r="AM301" s="180"/>
      <c r="AN301" s="180"/>
      <c r="AO301" s="180"/>
      <c r="AP301" s="180"/>
      <c r="AQ301" s="180"/>
      <c r="AR301" s="180"/>
      <c r="AS301" s="278"/>
      <c r="AT301" s="278"/>
      <c r="AU301" s="278"/>
    </row>
    <row r="302" spans="1:47" s="38" customFormat="1" ht="81.75" customHeight="1" x14ac:dyDescent="0.25">
      <c r="A302" s="180" t="s">
        <v>261</v>
      </c>
      <c r="B302" s="303" t="s">
        <v>1066</v>
      </c>
      <c r="C302" s="304" t="s">
        <v>431</v>
      </c>
      <c r="D302" s="282">
        <v>2020</v>
      </c>
      <c r="E302" s="283">
        <v>2023</v>
      </c>
      <c r="F302" s="78">
        <v>3578300</v>
      </c>
      <c r="G302" s="80">
        <v>1530000</v>
      </c>
      <c r="H302" s="79">
        <v>1000000</v>
      </c>
      <c r="I302" s="79">
        <v>1000000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  <c r="Q302" s="79">
        <v>0</v>
      </c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81"/>
      <c r="AE302" s="78">
        <v>3530000</v>
      </c>
      <c r="AF302" s="158"/>
      <c r="AG302" s="20">
        <f t="shared" si="54"/>
        <v>3530000</v>
      </c>
      <c r="AH302" s="187" t="str">
        <f t="shared" si="52"/>
        <v>OK</v>
      </c>
      <c r="AI302" s="21" t="str">
        <f t="shared" si="53"/>
        <v>OK</v>
      </c>
      <c r="AJ302" s="180"/>
      <c r="AK302" s="180"/>
      <c r="AL302" s="277"/>
      <c r="AM302" s="180"/>
      <c r="AN302" s="180"/>
      <c r="AO302" s="180"/>
      <c r="AP302" s="180"/>
      <c r="AQ302" s="180"/>
      <c r="AR302" s="180"/>
      <c r="AS302" s="278"/>
      <c r="AT302" s="278"/>
      <c r="AU302" s="278"/>
    </row>
    <row r="303" spans="1:47" s="38" customFormat="1" ht="72" customHeight="1" x14ac:dyDescent="0.25">
      <c r="A303" s="180" t="s">
        <v>262</v>
      </c>
      <c r="B303" s="279" t="s">
        <v>793</v>
      </c>
      <c r="C303" s="297" t="s">
        <v>118</v>
      </c>
      <c r="D303" s="305">
        <v>2020</v>
      </c>
      <c r="E303" s="306">
        <v>2021</v>
      </c>
      <c r="F303" s="78">
        <v>1000000</v>
      </c>
      <c r="G303" s="80">
        <v>700000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  <c r="Q303" s="79">
        <v>0</v>
      </c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81"/>
      <c r="AE303" s="78">
        <v>700000</v>
      </c>
      <c r="AF303" s="158"/>
      <c r="AG303" s="20">
        <f t="shared" si="54"/>
        <v>700000</v>
      </c>
      <c r="AH303" s="187" t="str">
        <f t="shared" si="52"/>
        <v>OK</v>
      </c>
      <c r="AI303" s="21" t="str">
        <f t="shared" si="53"/>
        <v>OK</v>
      </c>
      <c r="AJ303" s="180"/>
      <c r="AK303" s="180"/>
      <c r="AL303" s="277"/>
      <c r="AM303" s="180"/>
      <c r="AN303" s="180"/>
      <c r="AO303" s="180"/>
      <c r="AP303" s="180"/>
      <c r="AQ303" s="180"/>
      <c r="AR303" s="180"/>
      <c r="AS303" s="278"/>
      <c r="AT303" s="278"/>
      <c r="AU303" s="278"/>
    </row>
    <row r="304" spans="1:47" s="38" customFormat="1" ht="72" customHeight="1" x14ac:dyDescent="0.25">
      <c r="A304" s="180" t="s">
        <v>263</v>
      </c>
      <c r="B304" s="303" t="s">
        <v>794</v>
      </c>
      <c r="C304" s="304" t="s">
        <v>431</v>
      </c>
      <c r="D304" s="282">
        <v>2020</v>
      </c>
      <c r="E304" s="283">
        <v>2021</v>
      </c>
      <c r="F304" s="78">
        <v>337760</v>
      </c>
      <c r="G304" s="80">
        <v>317760</v>
      </c>
      <c r="H304" s="79">
        <v>0</v>
      </c>
      <c r="I304" s="79">
        <v>0</v>
      </c>
      <c r="J304" s="79">
        <v>0</v>
      </c>
      <c r="K304" s="79">
        <v>0</v>
      </c>
      <c r="L304" s="79">
        <v>0</v>
      </c>
      <c r="M304" s="79">
        <v>0</v>
      </c>
      <c r="N304" s="79">
        <v>0</v>
      </c>
      <c r="O304" s="79">
        <v>0</v>
      </c>
      <c r="P304" s="79">
        <v>0</v>
      </c>
      <c r="Q304" s="79">
        <v>0</v>
      </c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81"/>
      <c r="AE304" s="78">
        <v>317760</v>
      </c>
      <c r="AF304" s="158"/>
      <c r="AG304" s="20">
        <f t="shared" si="54"/>
        <v>317760</v>
      </c>
      <c r="AH304" s="187" t="str">
        <f t="shared" si="52"/>
        <v>OK</v>
      </c>
      <c r="AI304" s="21" t="str">
        <f t="shared" si="53"/>
        <v>OK</v>
      </c>
      <c r="AJ304" s="180"/>
      <c r="AK304" s="180"/>
      <c r="AL304" s="277"/>
      <c r="AM304" s="180"/>
      <c r="AN304" s="180"/>
      <c r="AO304" s="180"/>
      <c r="AP304" s="180"/>
      <c r="AQ304" s="180"/>
      <c r="AR304" s="180"/>
      <c r="AS304" s="278"/>
      <c r="AT304" s="278"/>
      <c r="AU304" s="278"/>
    </row>
    <row r="305" spans="1:47" s="38" customFormat="1" ht="72" customHeight="1" x14ac:dyDescent="0.25">
      <c r="A305" s="180" t="s">
        <v>264</v>
      </c>
      <c r="B305" s="303" t="s">
        <v>795</v>
      </c>
      <c r="C305" s="304" t="s">
        <v>431</v>
      </c>
      <c r="D305" s="282">
        <v>2020</v>
      </c>
      <c r="E305" s="283">
        <v>2021</v>
      </c>
      <c r="F305" s="78">
        <v>180000</v>
      </c>
      <c r="G305" s="80">
        <v>180000</v>
      </c>
      <c r="H305" s="79">
        <v>0</v>
      </c>
      <c r="I305" s="79">
        <v>0</v>
      </c>
      <c r="J305" s="79">
        <v>0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0</v>
      </c>
      <c r="Q305" s="79">
        <v>0</v>
      </c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81"/>
      <c r="AE305" s="78">
        <v>157122</v>
      </c>
      <c r="AF305" s="158"/>
      <c r="AG305" s="20">
        <f t="shared" si="54"/>
        <v>180000</v>
      </c>
      <c r="AH305" s="187" t="str">
        <f t="shared" si="52"/>
        <v>OK</v>
      </c>
      <c r="AI305" s="21" t="str">
        <f t="shared" si="53"/>
        <v>OK</v>
      </c>
      <c r="AJ305" s="180"/>
      <c r="AK305" s="180"/>
      <c r="AL305" s="277"/>
      <c r="AM305" s="180"/>
      <c r="AN305" s="180"/>
      <c r="AO305" s="180"/>
      <c r="AP305" s="180"/>
      <c r="AQ305" s="180"/>
      <c r="AR305" s="180"/>
      <c r="AS305" s="278"/>
      <c r="AT305" s="278"/>
      <c r="AU305" s="278"/>
    </row>
    <row r="306" spans="1:47" s="38" customFormat="1" ht="72" customHeight="1" x14ac:dyDescent="0.25">
      <c r="A306" s="180" t="s">
        <v>265</v>
      </c>
      <c r="B306" s="303" t="s">
        <v>796</v>
      </c>
      <c r="C306" s="304" t="s">
        <v>431</v>
      </c>
      <c r="D306" s="282">
        <v>2020</v>
      </c>
      <c r="E306" s="283">
        <v>2021</v>
      </c>
      <c r="F306" s="78">
        <v>189000</v>
      </c>
      <c r="G306" s="80">
        <v>159000</v>
      </c>
      <c r="H306" s="79">
        <v>0</v>
      </c>
      <c r="I306" s="79">
        <v>0</v>
      </c>
      <c r="J306" s="79">
        <v>0</v>
      </c>
      <c r="K306" s="79">
        <v>0</v>
      </c>
      <c r="L306" s="79">
        <v>0</v>
      </c>
      <c r="M306" s="79">
        <v>0</v>
      </c>
      <c r="N306" s="79">
        <v>0</v>
      </c>
      <c r="O306" s="79">
        <v>0</v>
      </c>
      <c r="P306" s="79">
        <v>0</v>
      </c>
      <c r="Q306" s="79">
        <v>0</v>
      </c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81"/>
      <c r="AE306" s="78">
        <v>159000</v>
      </c>
      <c r="AF306" s="158"/>
      <c r="AG306" s="20">
        <f t="shared" si="54"/>
        <v>159000</v>
      </c>
      <c r="AH306" s="187" t="str">
        <f t="shared" si="52"/>
        <v>OK</v>
      </c>
      <c r="AI306" s="21" t="str">
        <f t="shared" si="53"/>
        <v>OK</v>
      </c>
      <c r="AJ306" s="180"/>
      <c r="AK306" s="180"/>
      <c r="AL306" s="277"/>
      <c r="AM306" s="180"/>
      <c r="AN306" s="180"/>
      <c r="AO306" s="180"/>
      <c r="AP306" s="180"/>
      <c r="AQ306" s="180"/>
      <c r="AR306" s="180"/>
      <c r="AS306" s="278"/>
      <c r="AT306" s="278"/>
      <c r="AU306" s="278"/>
    </row>
    <row r="307" spans="1:47" s="38" customFormat="1" ht="72" customHeight="1" x14ac:dyDescent="0.25">
      <c r="A307" s="180" t="s">
        <v>266</v>
      </c>
      <c r="B307" s="303" t="s">
        <v>797</v>
      </c>
      <c r="C307" s="304" t="s">
        <v>431</v>
      </c>
      <c r="D307" s="282">
        <v>2020</v>
      </c>
      <c r="E307" s="283">
        <v>2021</v>
      </c>
      <c r="F307" s="78">
        <v>168000</v>
      </c>
      <c r="G307" s="80">
        <v>142500</v>
      </c>
      <c r="H307" s="79">
        <v>0</v>
      </c>
      <c r="I307" s="79">
        <v>0</v>
      </c>
      <c r="J307" s="79">
        <v>0</v>
      </c>
      <c r="K307" s="79">
        <v>0</v>
      </c>
      <c r="L307" s="79">
        <v>0</v>
      </c>
      <c r="M307" s="79">
        <v>0</v>
      </c>
      <c r="N307" s="79">
        <v>0</v>
      </c>
      <c r="O307" s="79">
        <v>0</v>
      </c>
      <c r="P307" s="79">
        <v>0</v>
      </c>
      <c r="Q307" s="79">
        <v>0</v>
      </c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81"/>
      <c r="AE307" s="78">
        <v>0</v>
      </c>
      <c r="AF307" s="158"/>
      <c r="AG307" s="20">
        <f t="shared" si="54"/>
        <v>142500</v>
      </c>
      <c r="AH307" s="187" t="str">
        <f t="shared" si="52"/>
        <v>OK</v>
      </c>
      <c r="AI307" s="21" t="str">
        <f t="shared" si="53"/>
        <v>OK</v>
      </c>
      <c r="AJ307" s="180"/>
      <c r="AK307" s="180"/>
      <c r="AL307" s="277"/>
      <c r="AM307" s="180"/>
      <c r="AN307" s="180"/>
      <c r="AO307" s="180"/>
      <c r="AP307" s="180"/>
      <c r="AQ307" s="180"/>
      <c r="AR307" s="180"/>
      <c r="AS307" s="278"/>
      <c r="AT307" s="278"/>
      <c r="AU307" s="278"/>
    </row>
    <row r="308" spans="1:47" s="38" customFormat="1" ht="72" customHeight="1" x14ac:dyDescent="0.25">
      <c r="A308" s="180" t="s">
        <v>267</v>
      </c>
      <c r="B308" s="303" t="s">
        <v>798</v>
      </c>
      <c r="C308" s="304" t="s">
        <v>431</v>
      </c>
      <c r="D308" s="282">
        <v>2020</v>
      </c>
      <c r="E308" s="283">
        <v>2022</v>
      </c>
      <c r="F308" s="78">
        <v>6150000</v>
      </c>
      <c r="G308" s="80">
        <v>3150000</v>
      </c>
      <c r="H308" s="79">
        <v>3000000</v>
      </c>
      <c r="I308" s="79">
        <v>0</v>
      </c>
      <c r="J308" s="79">
        <v>0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81"/>
      <c r="AE308" s="78">
        <v>5727147</v>
      </c>
      <c r="AF308" s="158"/>
      <c r="AG308" s="20">
        <f t="shared" si="54"/>
        <v>6150000</v>
      </c>
      <c r="AH308" s="187" t="str">
        <f t="shared" si="52"/>
        <v>OK</v>
      </c>
      <c r="AI308" s="21" t="str">
        <f t="shared" si="53"/>
        <v>OK</v>
      </c>
      <c r="AJ308" s="180"/>
      <c r="AK308" s="180"/>
      <c r="AL308" s="277"/>
      <c r="AM308" s="180"/>
      <c r="AN308" s="180"/>
      <c r="AO308" s="180"/>
      <c r="AP308" s="180"/>
      <c r="AQ308" s="180"/>
      <c r="AR308" s="180"/>
      <c r="AS308" s="278"/>
      <c r="AT308" s="278"/>
      <c r="AU308" s="278"/>
    </row>
    <row r="309" spans="1:47" s="38" customFormat="1" ht="72" customHeight="1" x14ac:dyDescent="0.25">
      <c r="A309" s="180" t="s">
        <v>268</v>
      </c>
      <c r="B309" s="303" t="s">
        <v>799</v>
      </c>
      <c r="C309" s="304" t="s">
        <v>431</v>
      </c>
      <c r="D309" s="282">
        <v>2021</v>
      </c>
      <c r="E309" s="283">
        <v>2022</v>
      </c>
      <c r="F309" s="78">
        <v>2000000</v>
      </c>
      <c r="G309" s="80">
        <v>1000000</v>
      </c>
      <c r="H309" s="79">
        <v>1000000</v>
      </c>
      <c r="I309" s="79">
        <v>0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  <c r="P309" s="79">
        <v>0</v>
      </c>
      <c r="Q309" s="79">
        <v>0</v>
      </c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81"/>
      <c r="AE309" s="78">
        <v>2000000</v>
      </c>
      <c r="AF309" s="158"/>
      <c r="AG309" s="20">
        <f t="shared" si="54"/>
        <v>2000000</v>
      </c>
      <c r="AH309" s="187" t="str">
        <f t="shared" si="52"/>
        <v>OK</v>
      </c>
      <c r="AI309" s="21" t="str">
        <f t="shared" si="53"/>
        <v>OK</v>
      </c>
      <c r="AJ309" s="180"/>
      <c r="AK309" s="180"/>
      <c r="AL309" s="277"/>
      <c r="AM309" s="180"/>
      <c r="AN309" s="180"/>
      <c r="AO309" s="180"/>
      <c r="AP309" s="180"/>
      <c r="AQ309" s="180"/>
      <c r="AR309" s="180"/>
      <c r="AS309" s="278"/>
      <c r="AT309" s="278"/>
      <c r="AU309" s="278"/>
    </row>
    <row r="310" spans="1:47" s="38" customFormat="1" ht="72" customHeight="1" x14ac:dyDescent="0.25">
      <c r="A310" s="180" t="s">
        <v>269</v>
      </c>
      <c r="B310" s="303" t="s">
        <v>800</v>
      </c>
      <c r="C310" s="304" t="s">
        <v>431</v>
      </c>
      <c r="D310" s="282">
        <v>2021</v>
      </c>
      <c r="E310" s="283">
        <v>2022</v>
      </c>
      <c r="F310" s="78">
        <v>900000</v>
      </c>
      <c r="G310" s="80">
        <v>300000</v>
      </c>
      <c r="H310" s="79">
        <v>600000</v>
      </c>
      <c r="I310" s="79">
        <v>0</v>
      </c>
      <c r="J310" s="79">
        <v>0</v>
      </c>
      <c r="K310" s="79">
        <v>0</v>
      </c>
      <c r="L310" s="79">
        <v>0</v>
      </c>
      <c r="M310" s="79">
        <v>0</v>
      </c>
      <c r="N310" s="79">
        <v>0</v>
      </c>
      <c r="O310" s="79">
        <v>0</v>
      </c>
      <c r="P310" s="79">
        <v>0</v>
      </c>
      <c r="Q310" s="79">
        <v>0</v>
      </c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81"/>
      <c r="AE310" s="78">
        <v>900000</v>
      </c>
      <c r="AF310" s="158"/>
      <c r="AG310" s="20">
        <f t="shared" si="54"/>
        <v>900000</v>
      </c>
      <c r="AH310" s="187" t="str">
        <f t="shared" si="52"/>
        <v>OK</v>
      </c>
      <c r="AI310" s="21" t="str">
        <f t="shared" si="53"/>
        <v>OK</v>
      </c>
      <c r="AJ310" s="180"/>
      <c r="AK310" s="180"/>
      <c r="AL310" s="277"/>
      <c r="AM310" s="180"/>
      <c r="AN310" s="180"/>
      <c r="AO310" s="180"/>
      <c r="AP310" s="180"/>
      <c r="AQ310" s="180"/>
      <c r="AR310" s="180"/>
      <c r="AS310" s="278"/>
      <c r="AT310" s="278"/>
      <c r="AU310" s="278"/>
    </row>
    <row r="311" spans="1:47" s="38" customFormat="1" ht="72" customHeight="1" x14ac:dyDescent="0.25">
      <c r="A311" s="180" t="s">
        <v>270</v>
      </c>
      <c r="B311" s="279" t="s">
        <v>801</v>
      </c>
      <c r="C311" s="39" t="s">
        <v>430</v>
      </c>
      <c r="D311" s="305">
        <v>2010</v>
      </c>
      <c r="E311" s="306">
        <v>2027</v>
      </c>
      <c r="F311" s="78">
        <v>16004589</v>
      </c>
      <c r="G311" s="80">
        <v>0</v>
      </c>
      <c r="H311" s="79">
        <v>0</v>
      </c>
      <c r="I311" s="79">
        <v>0</v>
      </c>
      <c r="J311" s="79">
        <v>5033650</v>
      </c>
      <c r="K311" s="79">
        <v>0</v>
      </c>
      <c r="L311" s="79">
        <v>0</v>
      </c>
      <c r="M311" s="79">
        <v>7500000</v>
      </c>
      <c r="N311" s="79">
        <v>0</v>
      </c>
      <c r="O311" s="79">
        <v>0</v>
      </c>
      <c r="P311" s="79">
        <v>0</v>
      </c>
      <c r="Q311" s="79">
        <v>0</v>
      </c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81"/>
      <c r="AE311" s="78">
        <v>100000</v>
      </c>
      <c r="AF311" s="158"/>
      <c r="AG311" s="20">
        <f t="shared" si="54"/>
        <v>12533650</v>
      </c>
      <c r="AH311" s="187" t="str">
        <f t="shared" si="52"/>
        <v>OK</v>
      </c>
      <c r="AI311" s="21" t="str">
        <f t="shared" si="53"/>
        <v>OK</v>
      </c>
      <c r="AJ311" s="180"/>
      <c r="AK311" s="180"/>
      <c r="AL311" s="277"/>
      <c r="AM311" s="180"/>
      <c r="AN311" s="180"/>
      <c r="AO311" s="180"/>
      <c r="AP311" s="180"/>
      <c r="AQ311" s="180"/>
      <c r="AR311" s="180"/>
      <c r="AS311" s="278"/>
      <c r="AT311" s="278"/>
      <c r="AU311" s="278"/>
    </row>
    <row r="312" spans="1:47" s="38" customFormat="1" ht="72" customHeight="1" x14ac:dyDescent="0.25">
      <c r="A312" s="180" t="s">
        <v>271</v>
      </c>
      <c r="B312" s="279" t="s">
        <v>1065</v>
      </c>
      <c r="C312" s="39" t="s">
        <v>976</v>
      </c>
      <c r="D312" s="305">
        <v>2019</v>
      </c>
      <c r="E312" s="306">
        <v>2021</v>
      </c>
      <c r="F312" s="78">
        <v>2569000</v>
      </c>
      <c r="G312" s="80">
        <v>1400000</v>
      </c>
      <c r="H312" s="79">
        <v>0</v>
      </c>
      <c r="I312" s="79">
        <v>0</v>
      </c>
      <c r="J312" s="79">
        <v>0</v>
      </c>
      <c r="K312" s="79">
        <v>0</v>
      </c>
      <c r="L312" s="79">
        <v>0</v>
      </c>
      <c r="M312" s="79">
        <v>0</v>
      </c>
      <c r="N312" s="79">
        <v>0</v>
      </c>
      <c r="O312" s="79">
        <v>0</v>
      </c>
      <c r="P312" s="79">
        <v>0</v>
      </c>
      <c r="Q312" s="79">
        <v>0</v>
      </c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81"/>
      <c r="AE312" s="78">
        <v>231000</v>
      </c>
      <c r="AF312" s="158"/>
      <c r="AG312" s="20">
        <f t="shared" si="54"/>
        <v>1400000</v>
      </c>
      <c r="AH312" s="187" t="str">
        <f t="shared" si="52"/>
        <v>OK</v>
      </c>
      <c r="AI312" s="21" t="str">
        <f t="shared" si="53"/>
        <v>OK</v>
      </c>
      <c r="AJ312" s="180"/>
      <c r="AK312" s="180"/>
      <c r="AL312" s="277"/>
      <c r="AM312" s="180"/>
      <c r="AN312" s="180"/>
      <c r="AO312" s="180"/>
      <c r="AP312" s="180"/>
      <c r="AQ312" s="180"/>
      <c r="AR312" s="180"/>
      <c r="AS312" s="278"/>
      <c r="AT312" s="278"/>
      <c r="AU312" s="278"/>
    </row>
    <row r="313" spans="1:47" s="38" customFormat="1" ht="72" customHeight="1" x14ac:dyDescent="0.25">
      <c r="A313" s="180" t="s">
        <v>272</v>
      </c>
      <c r="B313" s="279" t="s">
        <v>1181</v>
      </c>
      <c r="C313" s="39" t="s">
        <v>430</v>
      </c>
      <c r="D313" s="305">
        <v>2020</v>
      </c>
      <c r="E313" s="306">
        <v>2024</v>
      </c>
      <c r="F313" s="78">
        <v>10500000</v>
      </c>
      <c r="G313" s="80">
        <v>1000000</v>
      </c>
      <c r="H313" s="79">
        <v>2000000</v>
      </c>
      <c r="I313" s="79">
        <v>3000000</v>
      </c>
      <c r="J313" s="79">
        <v>3000000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  <c r="Q313" s="79">
        <v>0</v>
      </c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81"/>
      <c r="AE313" s="78">
        <v>9000000</v>
      </c>
      <c r="AF313" s="158"/>
      <c r="AG313" s="20">
        <f t="shared" si="54"/>
        <v>9000000</v>
      </c>
      <c r="AH313" s="187" t="str">
        <f t="shared" si="52"/>
        <v>OK</v>
      </c>
      <c r="AI313" s="21" t="str">
        <f t="shared" si="53"/>
        <v>OK</v>
      </c>
      <c r="AJ313" s="180"/>
      <c r="AK313" s="180"/>
      <c r="AL313" s="277"/>
      <c r="AM313" s="180"/>
      <c r="AN313" s="180"/>
      <c r="AO313" s="180"/>
      <c r="AP313" s="180"/>
      <c r="AQ313" s="180"/>
      <c r="AR313" s="180"/>
      <c r="AS313" s="278"/>
      <c r="AT313" s="278"/>
      <c r="AU313" s="278"/>
    </row>
    <row r="314" spans="1:47" s="38" customFormat="1" ht="72" customHeight="1" x14ac:dyDescent="0.25">
      <c r="A314" s="180" t="s">
        <v>273</v>
      </c>
      <c r="B314" s="279" t="s">
        <v>802</v>
      </c>
      <c r="C314" s="39" t="s">
        <v>426</v>
      </c>
      <c r="D314" s="282">
        <v>2009</v>
      </c>
      <c r="E314" s="283">
        <v>2021</v>
      </c>
      <c r="F314" s="78">
        <v>21969049</v>
      </c>
      <c r="G314" s="80">
        <v>300000</v>
      </c>
      <c r="H314" s="79">
        <v>0</v>
      </c>
      <c r="I314" s="79">
        <v>0</v>
      </c>
      <c r="J314" s="79">
        <v>0</v>
      </c>
      <c r="K314" s="79">
        <v>0</v>
      </c>
      <c r="L314" s="79">
        <v>0</v>
      </c>
      <c r="M314" s="79">
        <v>0</v>
      </c>
      <c r="N314" s="79">
        <v>0</v>
      </c>
      <c r="O314" s="79">
        <v>0</v>
      </c>
      <c r="P314" s="79">
        <v>0</v>
      </c>
      <c r="Q314" s="79">
        <v>0</v>
      </c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81"/>
      <c r="AE314" s="78">
        <v>300000</v>
      </c>
      <c r="AF314" s="157"/>
      <c r="AG314" s="20">
        <f t="shared" si="54"/>
        <v>300000</v>
      </c>
      <c r="AH314" s="187" t="str">
        <f t="shared" si="52"/>
        <v>OK</v>
      </c>
      <c r="AI314" s="21" t="str">
        <f t="shared" si="53"/>
        <v>OK</v>
      </c>
      <c r="AJ314" s="180"/>
      <c r="AK314" s="180"/>
      <c r="AL314" s="277"/>
      <c r="AM314" s="180"/>
      <c r="AN314" s="180"/>
      <c r="AO314" s="180"/>
      <c r="AP314" s="180"/>
      <c r="AQ314" s="180"/>
      <c r="AR314" s="180"/>
      <c r="AS314" s="278"/>
      <c r="AT314" s="278"/>
      <c r="AU314" s="278"/>
    </row>
    <row r="315" spans="1:47" s="28" customFormat="1" ht="72" customHeight="1" x14ac:dyDescent="0.25">
      <c r="A315" s="180" t="s">
        <v>274</v>
      </c>
      <c r="B315" s="279" t="s">
        <v>803</v>
      </c>
      <c r="C315" s="39" t="s">
        <v>804</v>
      </c>
      <c r="D315" s="282">
        <v>2019</v>
      </c>
      <c r="E315" s="283">
        <v>2022</v>
      </c>
      <c r="F315" s="78">
        <v>465750</v>
      </c>
      <c r="G315" s="80">
        <v>200000</v>
      </c>
      <c r="H315" s="79">
        <v>200000</v>
      </c>
      <c r="I315" s="79">
        <v>0</v>
      </c>
      <c r="J315" s="79"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>
        <v>0</v>
      </c>
      <c r="Q315" s="79">
        <v>0</v>
      </c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81"/>
      <c r="AE315" s="78">
        <v>400000</v>
      </c>
      <c r="AF315" s="158"/>
      <c r="AG315" s="20">
        <f t="shared" si="54"/>
        <v>400000</v>
      </c>
      <c r="AH315" s="187" t="str">
        <f t="shared" si="52"/>
        <v>OK</v>
      </c>
      <c r="AI315" s="21" t="str">
        <f t="shared" si="53"/>
        <v>OK</v>
      </c>
      <c r="AJ315" s="180"/>
      <c r="AK315" s="180"/>
      <c r="AL315" s="277"/>
      <c r="AM315" s="180"/>
      <c r="AN315" s="180"/>
      <c r="AO315" s="180"/>
      <c r="AP315" s="180"/>
      <c r="AQ315" s="180"/>
      <c r="AR315" s="180"/>
      <c r="AS315" s="278"/>
      <c r="AT315" s="278"/>
      <c r="AU315" s="278"/>
    </row>
    <row r="316" spans="1:47" s="38" customFormat="1" ht="72" customHeight="1" x14ac:dyDescent="0.25">
      <c r="A316" s="180" t="s">
        <v>275</v>
      </c>
      <c r="B316" s="279" t="s">
        <v>805</v>
      </c>
      <c r="C316" s="39" t="s">
        <v>431</v>
      </c>
      <c r="D316" s="282">
        <v>2017</v>
      </c>
      <c r="E316" s="283">
        <v>2022</v>
      </c>
      <c r="F316" s="78">
        <v>4625121</v>
      </c>
      <c r="G316" s="80">
        <v>1500000</v>
      </c>
      <c r="H316" s="79">
        <v>1000000</v>
      </c>
      <c r="I316" s="79">
        <v>0</v>
      </c>
      <c r="J316" s="79">
        <v>0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  <c r="Q316" s="79">
        <v>0</v>
      </c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81"/>
      <c r="AE316" s="78">
        <v>1699030</v>
      </c>
      <c r="AF316" s="158"/>
      <c r="AG316" s="20">
        <f t="shared" si="54"/>
        <v>2500000</v>
      </c>
      <c r="AH316" s="187" t="str">
        <f t="shared" si="52"/>
        <v>OK</v>
      </c>
      <c r="AI316" s="21" t="str">
        <f t="shared" si="53"/>
        <v>OK</v>
      </c>
      <c r="AJ316" s="180"/>
      <c r="AK316" s="180"/>
      <c r="AL316" s="277"/>
      <c r="AM316" s="180"/>
      <c r="AN316" s="180"/>
      <c r="AO316" s="180"/>
      <c r="AP316" s="180"/>
      <c r="AQ316" s="180"/>
      <c r="AR316" s="180"/>
      <c r="AS316" s="278"/>
      <c r="AT316" s="278"/>
      <c r="AU316" s="278"/>
    </row>
    <row r="317" spans="1:47" s="38" customFormat="1" ht="72" customHeight="1" x14ac:dyDescent="0.25">
      <c r="A317" s="180" t="s">
        <v>276</v>
      </c>
      <c r="B317" s="279" t="s">
        <v>806</v>
      </c>
      <c r="C317" s="39" t="s">
        <v>426</v>
      </c>
      <c r="D317" s="282">
        <v>2016</v>
      </c>
      <c r="E317" s="283">
        <v>2024</v>
      </c>
      <c r="F317" s="78">
        <v>8058339</v>
      </c>
      <c r="G317" s="80">
        <v>0</v>
      </c>
      <c r="H317" s="79">
        <v>0</v>
      </c>
      <c r="I317" s="79">
        <v>1500000</v>
      </c>
      <c r="J317" s="79">
        <v>3500000</v>
      </c>
      <c r="K317" s="79">
        <v>0</v>
      </c>
      <c r="L317" s="79">
        <v>0</v>
      </c>
      <c r="M317" s="79">
        <v>0</v>
      </c>
      <c r="N317" s="79">
        <v>0</v>
      </c>
      <c r="O317" s="79">
        <v>0</v>
      </c>
      <c r="P317" s="79">
        <v>0</v>
      </c>
      <c r="Q317" s="79">
        <v>0</v>
      </c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81"/>
      <c r="AE317" s="78">
        <v>5000000</v>
      </c>
      <c r="AF317" s="158"/>
      <c r="AG317" s="20">
        <f t="shared" si="54"/>
        <v>5000000</v>
      </c>
      <c r="AH317" s="187" t="str">
        <f t="shared" si="52"/>
        <v>OK</v>
      </c>
      <c r="AI317" s="21" t="str">
        <f t="shared" si="53"/>
        <v>OK</v>
      </c>
      <c r="AJ317" s="180"/>
      <c r="AK317" s="180"/>
      <c r="AL317" s="277"/>
      <c r="AM317" s="180"/>
      <c r="AN317" s="180"/>
      <c r="AO317" s="180"/>
      <c r="AP317" s="180"/>
      <c r="AQ317" s="180"/>
      <c r="AR317" s="180"/>
      <c r="AS317" s="278"/>
      <c r="AT317" s="278"/>
      <c r="AU317" s="278"/>
    </row>
    <row r="318" spans="1:47" s="38" customFormat="1" ht="72" customHeight="1" x14ac:dyDescent="0.25">
      <c r="A318" s="180" t="s">
        <v>277</v>
      </c>
      <c r="B318" s="279" t="s">
        <v>807</v>
      </c>
      <c r="C318" s="39" t="s">
        <v>426</v>
      </c>
      <c r="D318" s="282">
        <v>2014</v>
      </c>
      <c r="E318" s="283">
        <v>2022</v>
      </c>
      <c r="F318" s="78">
        <v>8926140</v>
      </c>
      <c r="G318" s="80">
        <v>3000000</v>
      </c>
      <c r="H318" s="79">
        <v>500000</v>
      </c>
      <c r="I318" s="79">
        <v>0</v>
      </c>
      <c r="J318" s="79">
        <v>0</v>
      </c>
      <c r="K318" s="79">
        <v>0</v>
      </c>
      <c r="L318" s="79">
        <v>0</v>
      </c>
      <c r="M318" s="79">
        <v>0</v>
      </c>
      <c r="N318" s="79">
        <v>0</v>
      </c>
      <c r="O318" s="79">
        <v>0</v>
      </c>
      <c r="P318" s="79">
        <v>0</v>
      </c>
      <c r="Q318" s="79">
        <v>0</v>
      </c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81"/>
      <c r="AE318" s="78">
        <v>3500000</v>
      </c>
      <c r="AF318" s="158"/>
      <c r="AG318" s="20">
        <f t="shared" si="54"/>
        <v>3500000</v>
      </c>
      <c r="AH318" s="187" t="str">
        <f t="shared" si="52"/>
        <v>OK</v>
      </c>
      <c r="AI318" s="21" t="str">
        <f t="shared" si="53"/>
        <v>OK</v>
      </c>
      <c r="AJ318" s="180"/>
      <c r="AK318" s="180"/>
      <c r="AL318" s="277"/>
      <c r="AM318" s="180"/>
      <c r="AN318" s="180"/>
      <c r="AO318" s="180"/>
      <c r="AP318" s="180"/>
      <c r="AQ318" s="180"/>
      <c r="AR318" s="180"/>
      <c r="AS318" s="278"/>
      <c r="AT318" s="278"/>
      <c r="AU318" s="278"/>
    </row>
    <row r="319" spans="1:47" s="38" customFormat="1" ht="72" customHeight="1" x14ac:dyDescent="0.25">
      <c r="A319" s="180" t="s">
        <v>278</v>
      </c>
      <c r="B319" s="279" t="s">
        <v>808</v>
      </c>
      <c r="C319" s="39" t="s">
        <v>430</v>
      </c>
      <c r="D319" s="282">
        <v>2017</v>
      </c>
      <c r="E319" s="283">
        <v>2022</v>
      </c>
      <c r="F319" s="78">
        <v>9316456</v>
      </c>
      <c r="G319" s="80">
        <v>700000</v>
      </c>
      <c r="H319" s="79">
        <v>3000000</v>
      </c>
      <c r="I319" s="79">
        <v>0</v>
      </c>
      <c r="J319" s="79">
        <v>0</v>
      </c>
      <c r="K319" s="79">
        <v>0</v>
      </c>
      <c r="L319" s="79">
        <v>0</v>
      </c>
      <c r="M319" s="79">
        <v>0</v>
      </c>
      <c r="N319" s="79">
        <v>0</v>
      </c>
      <c r="O319" s="79">
        <v>0</v>
      </c>
      <c r="P319" s="79">
        <v>0</v>
      </c>
      <c r="Q319" s="79">
        <v>0</v>
      </c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81"/>
      <c r="AE319" s="78">
        <v>3700000</v>
      </c>
      <c r="AF319" s="158"/>
      <c r="AG319" s="20">
        <f t="shared" si="54"/>
        <v>3700000</v>
      </c>
      <c r="AH319" s="187" t="str">
        <f t="shared" si="52"/>
        <v>OK</v>
      </c>
      <c r="AI319" s="21" t="str">
        <f t="shared" si="53"/>
        <v>OK</v>
      </c>
      <c r="AJ319" s="180"/>
      <c r="AK319" s="180"/>
      <c r="AL319" s="277"/>
      <c r="AM319" s="180"/>
      <c r="AN319" s="180"/>
      <c r="AO319" s="180"/>
      <c r="AP319" s="180"/>
      <c r="AQ319" s="180"/>
      <c r="AR319" s="180"/>
      <c r="AS319" s="278"/>
      <c r="AT319" s="278"/>
      <c r="AU319" s="278"/>
    </row>
    <row r="320" spans="1:47" s="38" customFormat="1" ht="72" customHeight="1" x14ac:dyDescent="0.25">
      <c r="A320" s="180" t="s">
        <v>279</v>
      </c>
      <c r="B320" s="279" t="s">
        <v>809</v>
      </c>
      <c r="C320" s="39" t="s">
        <v>426</v>
      </c>
      <c r="D320" s="282">
        <v>2015</v>
      </c>
      <c r="E320" s="283">
        <v>2023</v>
      </c>
      <c r="F320" s="78">
        <v>47540109</v>
      </c>
      <c r="G320" s="80">
        <v>17500000</v>
      </c>
      <c r="H320" s="79">
        <v>5000000</v>
      </c>
      <c r="I320" s="79">
        <v>7663695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  <c r="Q320" s="79">
        <v>0</v>
      </c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81"/>
      <c r="AE320" s="78">
        <v>18552123</v>
      </c>
      <c r="AF320" s="158"/>
      <c r="AG320" s="20">
        <f t="shared" si="54"/>
        <v>30163695</v>
      </c>
      <c r="AH320" s="187" t="str">
        <f t="shared" si="52"/>
        <v>OK</v>
      </c>
      <c r="AI320" s="21" t="str">
        <f t="shared" si="53"/>
        <v>OK</v>
      </c>
      <c r="AJ320" s="180"/>
      <c r="AK320" s="180"/>
      <c r="AL320" s="277"/>
      <c r="AM320" s="180"/>
      <c r="AN320" s="180"/>
      <c r="AO320" s="180"/>
      <c r="AP320" s="180"/>
      <c r="AQ320" s="180"/>
      <c r="AR320" s="180"/>
      <c r="AS320" s="278"/>
      <c r="AT320" s="278"/>
      <c r="AU320" s="278"/>
    </row>
    <row r="321" spans="1:47" s="38" customFormat="1" ht="72" customHeight="1" x14ac:dyDescent="0.25">
      <c r="A321" s="180" t="s">
        <v>280</v>
      </c>
      <c r="B321" s="279" t="s">
        <v>810</v>
      </c>
      <c r="C321" s="39" t="s">
        <v>426</v>
      </c>
      <c r="D321" s="282">
        <v>2014</v>
      </c>
      <c r="E321" s="283">
        <v>2022</v>
      </c>
      <c r="F321" s="78">
        <v>17889256</v>
      </c>
      <c r="G321" s="80">
        <v>7000000</v>
      </c>
      <c r="H321" s="79">
        <v>10000000</v>
      </c>
      <c r="I321" s="79">
        <v>0</v>
      </c>
      <c r="J321" s="79">
        <v>0</v>
      </c>
      <c r="K321" s="79">
        <v>0</v>
      </c>
      <c r="L321" s="79">
        <v>0</v>
      </c>
      <c r="M321" s="79">
        <v>0</v>
      </c>
      <c r="N321" s="79">
        <v>0</v>
      </c>
      <c r="O321" s="79">
        <v>0</v>
      </c>
      <c r="P321" s="79">
        <v>0</v>
      </c>
      <c r="Q321" s="79">
        <v>0</v>
      </c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81"/>
      <c r="AE321" s="78">
        <v>17000000</v>
      </c>
      <c r="AF321" s="158"/>
      <c r="AG321" s="20">
        <f t="shared" si="54"/>
        <v>17000000</v>
      </c>
      <c r="AH321" s="187" t="str">
        <f t="shared" si="52"/>
        <v>OK</v>
      </c>
      <c r="AI321" s="21" t="str">
        <f t="shared" si="53"/>
        <v>OK</v>
      </c>
      <c r="AJ321" s="180"/>
      <c r="AK321" s="180"/>
      <c r="AL321" s="277"/>
      <c r="AM321" s="180"/>
      <c r="AN321" s="180"/>
      <c r="AO321" s="180"/>
      <c r="AP321" s="180"/>
      <c r="AQ321" s="180"/>
      <c r="AR321" s="180"/>
      <c r="AS321" s="278"/>
      <c r="AT321" s="278"/>
      <c r="AU321" s="278"/>
    </row>
    <row r="322" spans="1:47" s="38" customFormat="1" ht="72" customHeight="1" x14ac:dyDescent="0.25">
      <c r="A322" s="180" t="s">
        <v>281</v>
      </c>
      <c r="B322" s="279" t="s">
        <v>811</v>
      </c>
      <c r="C322" s="39" t="s">
        <v>426</v>
      </c>
      <c r="D322" s="282">
        <v>2016</v>
      </c>
      <c r="E322" s="283">
        <v>2021</v>
      </c>
      <c r="F322" s="78">
        <v>19005959</v>
      </c>
      <c r="G322" s="80">
        <v>2000000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  <c r="Q322" s="79">
        <v>0</v>
      </c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81"/>
      <c r="AE322" s="78">
        <v>8846</v>
      </c>
      <c r="AF322" s="157"/>
      <c r="AG322" s="20">
        <f t="shared" si="54"/>
        <v>2000000</v>
      </c>
      <c r="AH322" s="187" t="str">
        <f t="shared" si="52"/>
        <v>OK</v>
      </c>
      <c r="AI322" s="21" t="str">
        <f t="shared" si="53"/>
        <v>OK</v>
      </c>
      <c r="AJ322" s="180"/>
      <c r="AK322" s="180"/>
      <c r="AL322" s="277"/>
      <c r="AM322" s="180"/>
      <c r="AN322" s="180"/>
      <c r="AO322" s="180"/>
      <c r="AP322" s="180"/>
      <c r="AQ322" s="180"/>
      <c r="AR322" s="180"/>
      <c r="AS322" s="278"/>
      <c r="AT322" s="278"/>
      <c r="AU322" s="278"/>
    </row>
    <row r="323" spans="1:47" s="38" customFormat="1" ht="72" customHeight="1" x14ac:dyDescent="0.25">
      <c r="A323" s="180" t="s">
        <v>282</v>
      </c>
      <c r="B323" s="279" t="s">
        <v>812</v>
      </c>
      <c r="C323" s="39" t="s">
        <v>426</v>
      </c>
      <c r="D323" s="282">
        <v>2017</v>
      </c>
      <c r="E323" s="283">
        <v>2022</v>
      </c>
      <c r="F323" s="78">
        <v>3229387</v>
      </c>
      <c r="G323" s="80">
        <v>500000</v>
      </c>
      <c r="H323" s="79">
        <v>1000000</v>
      </c>
      <c r="I323" s="79">
        <v>0</v>
      </c>
      <c r="J323" s="79">
        <v>0</v>
      </c>
      <c r="K323" s="79">
        <v>0</v>
      </c>
      <c r="L323" s="79">
        <v>0</v>
      </c>
      <c r="M323" s="79">
        <v>0</v>
      </c>
      <c r="N323" s="79">
        <v>0</v>
      </c>
      <c r="O323" s="79">
        <v>0</v>
      </c>
      <c r="P323" s="79">
        <v>0</v>
      </c>
      <c r="Q323" s="79">
        <v>0</v>
      </c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81"/>
      <c r="AE323" s="78">
        <v>1500000</v>
      </c>
      <c r="AF323" s="157"/>
      <c r="AG323" s="20">
        <f t="shared" si="54"/>
        <v>1500000</v>
      </c>
      <c r="AH323" s="187" t="str">
        <f t="shared" si="52"/>
        <v>OK</v>
      </c>
      <c r="AI323" s="21" t="str">
        <f t="shared" si="53"/>
        <v>OK</v>
      </c>
      <c r="AJ323" s="180"/>
      <c r="AK323" s="180"/>
      <c r="AL323" s="277"/>
      <c r="AM323" s="180"/>
      <c r="AN323" s="180"/>
      <c r="AO323" s="180"/>
      <c r="AP323" s="180"/>
      <c r="AQ323" s="180"/>
      <c r="AR323" s="180"/>
      <c r="AS323" s="278"/>
      <c r="AT323" s="278"/>
      <c r="AU323" s="278"/>
    </row>
    <row r="324" spans="1:47" s="38" customFormat="1" ht="72" customHeight="1" x14ac:dyDescent="0.25">
      <c r="A324" s="180" t="s">
        <v>283</v>
      </c>
      <c r="B324" s="279" t="s">
        <v>813</v>
      </c>
      <c r="C324" s="39" t="s">
        <v>426</v>
      </c>
      <c r="D324" s="282">
        <v>2017</v>
      </c>
      <c r="E324" s="283">
        <v>2022</v>
      </c>
      <c r="F324" s="78">
        <v>10821309</v>
      </c>
      <c r="G324" s="80">
        <v>300000</v>
      </c>
      <c r="H324" s="79">
        <v>200000</v>
      </c>
      <c r="I324" s="79">
        <v>0</v>
      </c>
      <c r="J324" s="79">
        <v>0</v>
      </c>
      <c r="K324" s="79">
        <v>0</v>
      </c>
      <c r="L324" s="79">
        <v>0</v>
      </c>
      <c r="M324" s="79">
        <v>0</v>
      </c>
      <c r="N324" s="79">
        <v>0</v>
      </c>
      <c r="O324" s="79">
        <v>0</v>
      </c>
      <c r="P324" s="79">
        <v>0</v>
      </c>
      <c r="Q324" s="79">
        <v>0</v>
      </c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81"/>
      <c r="AE324" s="78">
        <v>500000</v>
      </c>
      <c r="AF324" s="157"/>
      <c r="AG324" s="20">
        <f t="shared" si="54"/>
        <v>500000</v>
      </c>
      <c r="AH324" s="187" t="str">
        <f t="shared" ref="AH324:AH374" si="55">IF(G324&lt;=F324,"OK","BŁĄD")</f>
        <v>OK</v>
      </c>
      <c r="AI324" s="21" t="str">
        <f t="shared" si="53"/>
        <v>OK</v>
      </c>
      <c r="AJ324" s="180"/>
      <c r="AK324" s="180"/>
      <c r="AL324" s="277"/>
      <c r="AM324" s="180"/>
      <c r="AN324" s="180"/>
      <c r="AO324" s="180"/>
      <c r="AP324" s="180"/>
      <c r="AQ324" s="180"/>
      <c r="AR324" s="180"/>
      <c r="AS324" s="278"/>
      <c r="AT324" s="278"/>
      <c r="AU324" s="278"/>
    </row>
    <row r="325" spans="1:47" s="38" customFormat="1" ht="72" customHeight="1" x14ac:dyDescent="0.25">
      <c r="A325" s="180" t="s">
        <v>284</v>
      </c>
      <c r="B325" s="279" t="s">
        <v>814</v>
      </c>
      <c r="C325" s="39" t="s">
        <v>405</v>
      </c>
      <c r="D325" s="282">
        <v>2018</v>
      </c>
      <c r="E325" s="283">
        <v>2022</v>
      </c>
      <c r="F325" s="78">
        <v>13775843</v>
      </c>
      <c r="G325" s="80">
        <v>1000000</v>
      </c>
      <c r="H325" s="79">
        <v>1000000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  <c r="Q325" s="79">
        <v>0</v>
      </c>
      <c r="R325" s="79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280"/>
      <c r="AE325" s="78">
        <v>2000000</v>
      </c>
      <c r="AF325" s="157"/>
      <c r="AG325" s="20">
        <f t="shared" si="54"/>
        <v>2000000</v>
      </c>
      <c r="AH325" s="187" t="str">
        <f t="shared" si="55"/>
        <v>OK</v>
      </c>
      <c r="AI325" s="21" t="str">
        <f t="shared" si="53"/>
        <v>OK</v>
      </c>
      <c r="AJ325" s="180"/>
      <c r="AK325" s="180"/>
      <c r="AL325" s="277"/>
      <c r="AM325" s="180"/>
      <c r="AN325" s="180"/>
      <c r="AO325" s="180"/>
      <c r="AP325" s="180"/>
      <c r="AQ325" s="180"/>
      <c r="AR325" s="180"/>
      <c r="AS325" s="278"/>
      <c r="AT325" s="278"/>
      <c r="AU325" s="278"/>
    </row>
    <row r="326" spans="1:47" s="38" customFormat="1" ht="72" customHeight="1" x14ac:dyDescent="0.25">
      <c r="A326" s="180" t="s">
        <v>285</v>
      </c>
      <c r="B326" s="279" t="s">
        <v>815</v>
      </c>
      <c r="C326" s="39" t="s">
        <v>426</v>
      </c>
      <c r="D326" s="282">
        <v>2018</v>
      </c>
      <c r="E326" s="283">
        <v>2021</v>
      </c>
      <c r="F326" s="78">
        <v>13823810</v>
      </c>
      <c r="G326" s="80">
        <v>6500000</v>
      </c>
      <c r="H326" s="79">
        <v>0</v>
      </c>
      <c r="I326" s="79">
        <v>0</v>
      </c>
      <c r="J326" s="79">
        <v>0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0</v>
      </c>
      <c r="Q326" s="79">
        <v>0</v>
      </c>
      <c r="R326" s="79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280"/>
      <c r="AE326" s="78">
        <v>6500000</v>
      </c>
      <c r="AF326" s="157"/>
      <c r="AG326" s="20">
        <f t="shared" si="54"/>
        <v>6500000</v>
      </c>
      <c r="AH326" s="187" t="str">
        <f t="shared" si="55"/>
        <v>OK</v>
      </c>
      <c r="AI326" s="21" t="str">
        <f t="shared" si="53"/>
        <v>OK</v>
      </c>
      <c r="AJ326" s="180"/>
      <c r="AK326" s="180"/>
      <c r="AL326" s="277"/>
      <c r="AM326" s="180"/>
      <c r="AN326" s="180"/>
      <c r="AO326" s="180"/>
      <c r="AP326" s="180"/>
      <c r="AQ326" s="180"/>
      <c r="AR326" s="180"/>
      <c r="AS326" s="278"/>
      <c r="AT326" s="278"/>
      <c r="AU326" s="278"/>
    </row>
    <row r="327" spans="1:47" s="38" customFormat="1" ht="72" customHeight="1" x14ac:dyDescent="0.25">
      <c r="A327" s="180" t="s">
        <v>286</v>
      </c>
      <c r="B327" s="279" t="s">
        <v>816</v>
      </c>
      <c r="C327" s="39" t="s">
        <v>426</v>
      </c>
      <c r="D327" s="282">
        <v>2018</v>
      </c>
      <c r="E327" s="283">
        <v>2021</v>
      </c>
      <c r="F327" s="78">
        <v>239642</v>
      </c>
      <c r="G327" s="80">
        <v>150000</v>
      </c>
      <c r="H327" s="79">
        <v>0</v>
      </c>
      <c r="I327" s="79">
        <v>0</v>
      </c>
      <c r="J327" s="79">
        <v>0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  <c r="Q327" s="79">
        <v>0</v>
      </c>
      <c r="R327" s="79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280"/>
      <c r="AE327" s="78">
        <v>150000</v>
      </c>
      <c r="AF327" s="157"/>
      <c r="AG327" s="20">
        <f t="shared" si="54"/>
        <v>150000</v>
      </c>
      <c r="AH327" s="187" t="str">
        <f t="shared" si="55"/>
        <v>OK</v>
      </c>
      <c r="AI327" s="21" t="str">
        <f t="shared" ref="AI327:AI376" si="56">IF(SUM(G327:AD327)&gt;=AE327,"OK","BŁĄD")</f>
        <v>OK</v>
      </c>
      <c r="AJ327" s="180"/>
      <c r="AK327" s="180"/>
      <c r="AL327" s="277"/>
      <c r="AM327" s="180"/>
      <c r="AN327" s="180"/>
      <c r="AO327" s="180"/>
      <c r="AP327" s="180"/>
      <c r="AQ327" s="180"/>
      <c r="AR327" s="180"/>
      <c r="AS327" s="278"/>
      <c r="AT327" s="278"/>
      <c r="AU327" s="278"/>
    </row>
    <row r="328" spans="1:47" s="38" customFormat="1" ht="72" customHeight="1" x14ac:dyDescent="0.25">
      <c r="A328" s="180" t="s">
        <v>287</v>
      </c>
      <c r="B328" s="303" t="s">
        <v>817</v>
      </c>
      <c r="C328" s="304" t="s">
        <v>426</v>
      </c>
      <c r="D328" s="282">
        <v>2018</v>
      </c>
      <c r="E328" s="283">
        <v>2021</v>
      </c>
      <c r="F328" s="78">
        <v>3768111</v>
      </c>
      <c r="G328" s="80">
        <v>2200000</v>
      </c>
      <c r="H328" s="79">
        <v>0</v>
      </c>
      <c r="I328" s="79">
        <v>0</v>
      </c>
      <c r="J328" s="79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>
        <v>0</v>
      </c>
      <c r="Q328" s="79">
        <v>0</v>
      </c>
      <c r="R328" s="79"/>
      <c r="S328" s="291"/>
      <c r="T328" s="291"/>
      <c r="U328" s="291"/>
      <c r="V328" s="291"/>
      <c r="W328" s="291"/>
      <c r="X328" s="291"/>
      <c r="Y328" s="291"/>
      <c r="Z328" s="291"/>
      <c r="AA328" s="291"/>
      <c r="AB328" s="291"/>
      <c r="AC328" s="291"/>
      <c r="AD328" s="292"/>
      <c r="AE328" s="78">
        <v>1302285</v>
      </c>
      <c r="AF328" s="157"/>
      <c r="AG328" s="20">
        <f t="shared" si="54"/>
        <v>2200000</v>
      </c>
      <c r="AH328" s="187" t="str">
        <f t="shared" si="55"/>
        <v>OK</v>
      </c>
      <c r="AI328" s="21" t="str">
        <f t="shared" si="56"/>
        <v>OK</v>
      </c>
      <c r="AJ328" s="180"/>
      <c r="AK328" s="180"/>
      <c r="AL328" s="277"/>
      <c r="AM328" s="180"/>
      <c r="AN328" s="180"/>
      <c r="AO328" s="180"/>
      <c r="AP328" s="180"/>
      <c r="AQ328" s="180"/>
      <c r="AR328" s="180"/>
      <c r="AS328" s="278"/>
      <c r="AT328" s="278"/>
      <c r="AU328" s="278"/>
    </row>
    <row r="329" spans="1:47" s="38" customFormat="1" ht="72" customHeight="1" x14ac:dyDescent="0.25">
      <c r="A329" s="180" t="s">
        <v>288</v>
      </c>
      <c r="B329" s="303" t="s">
        <v>818</v>
      </c>
      <c r="C329" s="304" t="s">
        <v>426</v>
      </c>
      <c r="D329" s="282">
        <v>2019</v>
      </c>
      <c r="E329" s="283">
        <v>2021</v>
      </c>
      <c r="F329" s="78">
        <v>11559652</v>
      </c>
      <c r="G329" s="80">
        <v>2000000</v>
      </c>
      <c r="H329" s="79">
        <v>0</v>
      </c>
      <c r="I329" s="79">
        <v>0</v>
      </c>
      <c r="J329" s="79">
        <v>0</v>
      </c>
      <c r="K329" s="79">
        <v>0</v>
      </c>
      <c r="L329" s="79">
        <v>0</v>
      </c>
      <c r="M329" s="79">
        <v>0</v>
      </c>
      <c r="N329" s="79">
        <v>0</v>
      </c>
      <c r="O329" s="79">
        <v>0</v>
      </c>
      <c r="P329" s="79">
        <v>0</v>
      </c>
      <c r="Q329" s="79">
        <v>0</v>
      </c>
      <c r="R329" s="79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280"/>
      <c r="AE329" s="78">
        <v>2000000</v>
      </c>
      <c r="AF329" s="157"/>
      <c r="AG329" s="20">
        <f t="shared" si="54"/>
        <v>2000000</v>
      </c>
      <c r="AH329" s="187" t="str">
        <f t="shared" si="55"/>
        <v>OK</v>
      </c>
      <c r="AI329" s="21" t="str">
        <f t="shared" si="56"/>
        <v>OK</v>
      </c>
      <c r="AJ329" s="180"/>
      <c r="AK329" s="180"/>
      <c r="AL329" s="277"/>
      <c r="AM329" s="180"/>
      <c r="AN329" s="180"/>
      <c r="AO329" s="180"/>
      <c r="AP329" s="180"/>
      <c r="AQ329" s="180"/>
      <c r="AR329" s="180"/>
      <c r="AS329" s="278"/>
      <c r="AT329" s="278"/>
      <c r="AU329" s="278"/>
    </row>
    <row r="330" spans="1:47" s="38" customFormat="1" ht="72" customHeight="1" x14ac:dyDescent="0.25">
      <c r="A330" s="180" t="s">
        <v>289</v>
      </c>
      <c r="B330" s="279" t="s">
        <v>819</v>
      </c>
      <c r="C330" s="39" t="s">
        <v>426</v>
      </c>
      <c r="D330" s="282">
        <v>2019</v>
      </c>
      <c r="E330" s="283">
        <v>2025</v>
      </c>
      <c r="F330" s="78">
        <v>12293582</v>
      </c>
      <c r="G330" s="80">
        <v>2950000</v>
      </c>
      <c r="H330" s="79">
        <v>0</v>
      </c>
      <c r="I330" s="79">
        <v>0</v>
      </c>
      <c r="J330" s="79">
        <v>0</v>
      </c>
      <c r="K330" s="79">
        <v>300000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  <c r="Q330" s="79">
        <v>0</v>
      </c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81"/>
      <c r="AE330" s="78">
        <v>3243711</v>
      </c>
      <c r="AF330" s="157"/>
      <c r="AG330" s="20">
        <f t="shared" ref="AG330:AG382" si="57">SUM(G330:AD330)</f>
        <v>3250000</v>
      </c>
      <c r="AH330" s="187" t="str">
        <f t="shared" si="55"/>
        <v>OK</v>
      </c>
      <c r="AI330" s="21" t="str">
        <f t="shared" si="56"/>
        <v>OK</v>
      </c>
      <c r="AJ330" s="180"/>
      <c r="AK330" s="180"/>
      <c r="AL330" s="277"/>
      <c r="AM330" s="180"/>
      <c r="AN330" s="180"/>
      <c r="AO330" s="180"/>
      <c r="AP330" s="180"/>
      <c r="AQ330" s="180"/>
      <c r="AR330" s="180"/>
      <c r="AS330" s="278"/>
      <c r="AT330" s="278"/>
      <c r="AU330" s="278"/>
    </row>
    <row r="331" spans="1:47" s="38" customFormat="1" ht="72" customHeight="1" x14ac:dyDescent="0.25">
      <c r="A331" s="180" t="s">
        <v>290</v>
      </c>
      <c r="B331" s="279" t="s">
        <v>820</v>
      </c>
      <c r="C331" s="39" t="s">
        <v>426</v>
      </c>
      <c r="D331" s="282">
        <v>2019</v>
      </c>
      <c r="E331" s="283">
        <v>2022</v>
      </c>
      <c r="F331" s="78">
        <v>3870407</v>
      </c>
      <c r="G331" s="80">
        <v>1000000</v>
      </c>
      <c r="H331" s="79">
        <v>1000000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  <c r="Q331" s="79">
        <v>0</v>
      </c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81"/>
      <c r="AE331" s="78">
        <v>2000000</v>
      </c>
      <c r="AF331" s="158"/>
      <c r="AG331" s="20">
        <f t="shared" si="57"/>
        <v>2000000</v>
      </c>
      <c r="AH331" s="187" t="str">
        <f t="shared" si="55"/>
        <v>OK</v>
      </c>
      <c r="AI331" s="21" t="str">
        <f t="shared" si="56"/>
        <v>OK</v>
      </c>
      <c r="AJ331" s="180"/>
      <c r="AK331" s="180"/>
      <c r="AL331" s="277"/>
      <c r="AM331" s="180"/>
      <c r="AN331" s="180"/>
      <c r="AO331" s="180"/>
      <c r="AP331" s="180"/>
      <c r="AQ331" s="180"/>
      <c r="AR331" s="180"/>
      <c r="AS331" s="278"/>
      <c r="AT331" s="278"/>
      <c r="AU331" s="278"/>
    </row>
    <row r="332" spans="1:47" s="38" customFormat="1" ht="72" customHeight="1" x14ac:dyDescent="0.25">
      <c r="A332" s="180" t="s">
        <v>291</v>
      </c>
      <c r="B332" s="279" t="s">
        <v>821</v>
      </c>
      <c r="C332" s="39" t="s">
        <v>426</v>
      </c>
      <c r="D332" s="282">
        <v>2019</v>
      </c>
      <c r="E332" s="283">
        <v>2023</v>
      </c>
      <c r="F332" s="78">
        <v>14074295</v>
      </c>
      <c r="G332" s="80">
        <v>6000000</v>
      </c>
      <c r="H332" s="79">
        <v>4000000</v>
      </c>
      <c r="I332" s="79">
        <v>3000000</v>
      </c>
      <c r="J332" s="79">
        <v>0</v>
      </c>
      <c r="K332" s="79">
        <v>0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  <c r="Q332" s="79">
        <v>0</v>
      </c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81"/>
      <c r="AE332" s="78">
        <v>13000000</v>
      </c>
      <c r="AF332" s="157"/>
      <c r="AG332" s="20">
        <f t="shared" si="57"/>
        <v>13000000</v>
      </c>
      <c r="AH332" s="187" t="str">
        <f t="shared" si="55"/>
        <v>OK</v>
      </c>
      <c r="AI332" s="21" t="str">
        <f t="shared" si="56"/>
        <v>OK</v>
      </c>
      <c r="AJ332" s="180"/>
      <c r="AK332" s="180"/>
      <c r="AL332" s="277"/>
      <c r="AM332" s="180"/>
      <c r="AN332" s="180"/>
      <c r="AO332" s="180"/>
      <c r="AP332" s="180"/>
      <c r="AQ332" s="180"/>
      <c r="AR332" s="180"/>
      <c r="AS332" s="278"/>
      <c r="AT332" s="278"/>
      <c r="AU332" s="278"/>
    </row>
    <row r="333" spans="1:47" s="38" customFormat="1" ht="72" customHeight="1" x14ac:dyDescent="0.25">
      <c r="A333" s="180" t="s">
        <v>292</v>
      </c>
      <c r="B333" s="279" t="s">
        <v>822</v>
      </c>
      <c r="C333" s="39" t="s">
        <v>426</v>
      </c>
      <c r="D333" s="282">
        <v>2019</v>
      </c>
      <c r="E333" s="283">
        <v>2024</v>
      </c>
      <c r="F333" s="78">
        <v>3927613</v>
      </c>
      <c r="G333" s="80">
        <v>0</v>
      </c>
      <c r="H333" s="79">
        <v>0</v>
      </c>
      <c r="I333" s="79"/>
      <c r="J333" s="79">
        <v>3800000</v>
      </c>
      <c r="K333" s="79">
        <v>0</v>
      </c>
      <c r="L333" s="79">
        <v>0</v>
      </c>
      <c r="M333" s="79">
        <v>0</v>
      </c>
      <c r="N333" s="79">
        <v>0</v>
      </c>
      <c r="O333" s="79">
        <v>0</v>
      </c>
      <c r="P333" s="79">
        <v>0</v>
      </c>
      <c r="Q333" s="79">
        <v>0</v>
      </c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81"/>
      <c r="AE333" s="78">
        <v>3800000</v>
      </c>
      <c r="AF333" s="157"/>
      <c r="AG333" s="20">
        <f t="shared" si="57"/>
        <v>3800000</v>
      </c>
      <c r="AH333" s="187" t="str">
        <f t="shared" si="55"/>
        <v>OK</v>
      </c>
      <c r="AI333" s="21" t="str">
        <f t="shared" si="56"/>
        <v>OK</v>
      </c>
      <c r="AJ333" s="180"/>
      <c r="AK333" s="180"/>
      <c r="AL333" s="277"/>
      <c r="AM333" s="180"/>
      <c r="AN333" s="180"/>
      <c r="AO333" s="180"/>
      <c r="AP333" s="180"/>
      <c r="AQ333" s="180"/>
      <c r="AR333" s="180"/>
      <c r="AS333" s="278"/>
      <c r="AT333" s="278"/>
      <c r="AU333" s="278"/>
    </row>
    <row r="334" spans="1:47" s="38" customFormat="1" ht="72" customHeight="1" x14ac:dyDescent="0.25">
      <c r="A334" s="180" t="s">
        <v>293</v>
      </c>
      <c r="B334" s="279" t="s">
        <v>933</v>
      </c>
      <c r="C334" s="39" t="s">
        <v>430</v>
      </c>
      <c r="D334" s="282">
        <v>2019</v>
      </c>
      <c r="E334" s="283">
        <v>2022</v>
      </c>
      <c r="F334" s="78">
        <v>1300000</v>
      </c>
      <c r="G334" s="80">
        <v>300000</v>
      </c>
      <c r="H334" s="79">
        <v>1000000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  <c r="Q334" s="79">
        <v>0</v>
      </c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81"/>
      <c r="AE334" s="78">
        <v>1225000</v>
      </c>
      <c r="AF334" s="157"/>
      <c r="AG334" s="20">
        <f t="shared" si="57"/>
        <v>1300000</v>
      </c>
      <c r="AH334" s="187" t="str">
        <f t="shared" si="55"/>
        <v>OK</v>
      </c>
      <c r="AI334" s="21" t="str">
        <f t="shared" si="56"/>
        <v>OK</v>
      </c>
      <c r="AJ334" s="180"/>
      <c r="AK334" s="180"/>
      <c r="AL334" s="277"/>
      <c r="AM334" s="180"/>
      <c r="AN334" s="180"/>
      <c r="AO334" s="180"/>
      <c r="AP334" s="180"/>
      <c r="AQ334" s="180"/>
      <c r="AR334" s="180"/>
      <c r="AS334" s="278"/>
      <c r="AT334" s="278"/>
      <c r="AU334" s="278"/>
    </row>
    <row r="335" spans="1:47" s="38" customFormat="1" ht="86.25" customHeight="1" x14ac:dyDescent="0.25">
      <c r="A335" s="180" t="s">
        <v>294</v>
      </c>
      <c r="B335" s="303" t="s">
        <v>1050</v>
      </c>
      <c r="C335" s="304" t="s">
        <v>426</v>
      </c>
      <c r="D335" s="282">
        <v>2019</v>
      </c>
      <c r="E335" s="283">
        <v>2022</v>
      </c>
      <c r="F335" s="78">
        <v>4821691</v>
      </c>
      <c r="G335" s="80">
        <v>1000000</v>
      </c>
      <c r="H335" s="79">
        <v>3000000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  <c r="Q335" s="79">
        <v>0</v>
      </c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81"/>
      <c r="AE335" s="78">
        <v>4000000</v>
      </c>
      <c r="AF335" s="158"/>
      <c r="AG335" s="20">
        <f t="shared" si="57"/>
        <v>4000000</v>
      </c>
      <c r="AH335" s="187" t="str">
        <f t="shared" si="55"/>
        <v>OK</v>
      </c>
      <c r="AI335" s="21" t="str">
        <f t="shared" si="56"/>
        <v>OK</v>
      </c>
      <c r="AJ335" s="180"/>
      <c r="AK335" s="180"/>
      <c r="AL335" s="277"/>
      <c r="AM335" s="180"/>
      <c r="AN335" s="180"/>
      <c r="AO335" s="180"/>
      <c r="AP335" s="180"/>
      <c r="AQ335" s="180"/>
      <c r="AR335" s="180"/>
      <c r="AS335" s="278"/>
      <c r="AT335" s="278"/>
      <c r="AU335" s="278"/>
    </row>
    <row r="336" spans="1:47" s="38" customFormat="1" ht="72" customHeight="1" x14ac:dyDescent="0.25">
      <c r="A336" s="180" t="s">
        <v>295</v>
      </c>
      <c r="B336" s="303" t="s">
        <v>823</v>
      </c>
      <c r="C336" s="304" t="s">
        <v>426</v>
      </c>
      <c r="D336" s="282">
        <v>2019</v>
      </c>
      <c r="E336" s="283">
        <v>2023</v>
      </c>
      <c r="F336" s="78">
        <v>3013182</v>
      </c>
      <c r="G336" s="80">
        <v>500000</v>
      </c>
      <c r="H336" s="79">
        <v>1500000</v>
      </c>
      <c r="I336" s="79">
        <v>1000000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  <c r="Q336" s="79">
        <v>0</v>
      </c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81"/>
      <c r="AE336" s="78">
        <v>2998961</v>
      </c>
      <c r="AF336" s="158"/>
      <c r="AG336" s="20">
        <f t="shared" si="57"/>
        <v>3000000</v>
      </c>
      <c r="AH336" s="187" t="str">
        <f t="shared" si="55"/>
        <v>OK</v>
      </c>
      <c r="AI336" s="21" t="str">
        <f t="shared" si="56"/>
        <v>OK</v>
      </c>
      <c r="AJ336" s="180"/>
      <c r="AK336" s="180"/>
      <c r="AL336" s="277"/>
      <c r="AM336" s="180"/>
      <c r="AN336" s="180"/>
      <c r="AO336" s="180"/>
      <c r="AP336" s="180"/>
      <c r="AQ336" s="180"/>
      <c r="AR336" s="180"/>
      <c r="AS336" s="278"/>
      <c r="AT336" s="278"/>
      <c r="AU336" s="278"/>
    </row>
    <row r="337" spans="1:47" s="38" customFormat="1" ht="72" customHeight="1" x14ac:dyDescent="0.25">
      <c r="A337" s="180" t="s">
        <v>296</v>
      </c>
      <c r="B337" s="303" t="s">
        <v>824</v>
      </c>
      <c r="C337" s="304" t="s">
        <v>426</v>
      </c>
      <c r="D337" s="282">
        <v>2020</v>
      </c>
      <c r="E337" s="283">
        <v>2021</v>
      </c>
      <c r="F337" s="78">
        <v>2000000</v>
      </c>
      <c r="G337" s="80">
        <v>1950000</v>
      </c>
      <c r="H337" s="79">
        <v>0</v>
      </c>
      <c r="I337" s="79">
        <v>0</v>
      </c>
      <c r="J337" s="79">
        <v>0</v>
      </c>
      <c r="K337" s="79">
        <v>0</v>
      </c>
      <c r="L337" s="79">
        <v>0</v>
      </c>
      <c r="M337" s="79">
        <v>0</v>
      </c>
      <c r="N337" s="79">
        <v>0</v>
      </c>
      <c r="O337" s="79">
        <v>0</v>
      </c>
      <c r="P337" s="79">
        <v>0</v>
      </c>
      <c r="Q337" s="79">
        <v>0</v>
      </c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81"/>
      <c r="AE337" s="78">
        <v>1887270</v>
      </c>
      <c r="AF337" s="158"/>
      <c r="AG337" s="20">
        <f t="shared" si="57"/>
        <v>1950000</v>
      </c>
      <c r="AH337" s="187" t="str">
        <f t="shared" si="55"/>
        <v>OK</v>
      </c>
      <c r="AI337" s="21" t="str">
        <f t="shared" si="56"/>
        <v>OK</v>
      </c>
      <c r="AJ337" s="180"/>
      <c r="AK337" s="180"/>
      <c r="AL337" s="277"/>
      <c r="AM337" s="180"/>
      <c r="AN337" s="180"/>
      <c r="AO337" s="180"/>
      <c r="AP337" s="180"/>
      <c r="AQ337" s="180"/>
      <c r="AR337" s="180"/>
      <c r="AS337" s="278"/>
      <c r="AT337" s="278"/>
      <c r="AU337" s="278"/>
    </row>
    <row r="338" spans="1:47" s="185" customFormat="1" ht="72" customHeight="1" x14ac:dyDescent="0.25">
      <c r="A338" s="180" t="s">
        <v>297</v>
      </c>
      <c r="B338" s="303" t="s">
        <v>825</v>
      </c>
      <c r="C338" s="304" t="s">
        <v>426</v>
      </c>
      <c r="D338" s="282">
        <v>2020</v>
      </c>
      <c r="E338" s="283">
        <v>2023</v>
      </c>
      <c r="F338" s="78">
        <v>2000000</v>
      </c>
      <c r="G338" s="80">
        <v>500000</v>
      </c>
      <c r="H338" s="79">
        <v>700000</v>
      </c>
      <c r="I338" s="79">
        <v>500000</v>
      </c>
      <c r="J338" s="79">
        <v>0</v>
      </c>
      <c r="K338" s="79">
        <v>0</v>
      </c>
      <c r="L338" s="79">
        <v>0</v>
      </c>
      <c r="M338" s="79">
        <v>0</v>
      </c>
      <c r="N338" s="79">
        <v>0</v>
      </c>
      <c r="O338" s="79">
        <v>0</v>
      </c>
      <c r="P338" s="79">
        <v>0</v>
      </c>
      <c r="Q338" s="79">
        <v>0</v>
      </c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81"/>
      <c r="AE338" s="78">
        <v>1700000</v>
      </c>
      <c r="AF338" s="157"/>
      <c r="AG338" s="163">
        <f t="shared" si="57"/>
        <v>1700000</v>
      </c>
      <c r="AH338" s="187" t="str">
        <f t="shared" si="55"/>
        <v>OK</v>
      </c>
      <c r="AI338" s="46" t="str">
        <f t="shared" si="56"/>
        <v>OK</v>
      </c>
      <c r="AJ338" s="180"/>
      <c r="AK338" s="180"/>
      <c r="AL338" s="277"/>
      <c r="AM338" s="180"/>
      <c r="AN338" s="180"/>
      <c r="AO338" s="180"/>
      <c r="AP338" s="180"/>
      <c r="AQ338" s="180"/>
      <c r="AR338" s="180"/>
      <c r="AS338" s="278"/>
      <c r="AT338" s="278"/>
      <c r="AU338" s="278"/>
    </row>
    <row r="339" spans="1:47" s="38" customFormat="1" ht="72" customHeight="1" x14ac:dyDescent="0.25">
      <c r="A339" s="180" t="s">
        <v>298</v>
      </c>
      <c r="B339" s="303" t="s">
        <v>826</v>
      </c>
      <c r="C339" s="304" t="s">
        <v>426</v>
      </c>
      <c r="D339" s="282">
        <v>2020</v>
      </c>
      <c r="E339" s="283">
        <v>2021</v>
      </c>
      <c r="F339" s="78">
        <v>1000000</v>
      </c>
      <c r="G339" s="80">
        <v>930000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  <c r="Q339" s="79">
        <v>0</v>
      </c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81"/>
      <c r="AE339" s="78">
        <v>919791</v>
      </c>
      <c r="AF339" s="158"/>
      <c r="AG339" s="20">
        <f t="shared" si="57"/>
        <v>930000</v>
      </c>
      <c r="AH339" s="187" t="str">
        <f t="shared" si="55"/>
        <v>OK</v>
      </c>
      <c r="AI339" s="21" t="str">
        <f t="shared" si="56"/>
        <v>OK</v>
      </c>
      <c r="AJ339" s="180"/>
      <c r="AK339" s="180"/>
      <c r="AL339" s="277"/>
      <c r="AM339" s="180"/>
      <c r="AN339" s="180"/>
      <c r="AO339" s="180"/>
      <c r="AP339" s="180"/>
      <c r="AQ339" s="180"/>
      <c r="AR339" s="180"/>
      <c r="AS339" s="278"/>
      <c r="AT339" s="278"/>
      <c r="AU339" s="278"/>
    </row>
    <row r="340" spans="1:47" s="38" customFormat="1" ht="72" customHeight="1" x14ac:dyDescent="0.25">
      <c r="A340" s="180" t="s">
        <v>299</v>
      </c>
      <c r="B340" s="303" t="s">
        <v>827</v>
      </c>
      <c r="C340" s="304" t="s">
        <v>426</v>
      </c>
      <c r="D340" s="282">
        <v>2020</v>
      </c>
      <c r="E340" s="283">
        <v>2021</v>
      </c>
      <c r="F340" s="78">
        <v>3090000</v>
      </c>
      <c r="G340" s="80">
        <v>3000000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  <c r="Q340" s="79">
        <v>0</v>
      </c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81"/>
      <c r="AE340" s="78">
        <v>2972800</v>
      </c>
      <c r="AF340" s="158"/>
      <c r="AG340" s="20">
        <f t="shared" si="57"/>
        <v>3000000</v>
      </c>
      <c r="AH340" s="187" t="str">
        <f t="shared" si="55"/>
        <v>OK</v>
      </c>
      <c r="AI340" s="21" t="str">
        <f t="shared" si="56"/>
        <v>OK</v>
      </c>
      <c r="AJ340" s="180"/>
      <c r="AK340" s="180"/>
      <c r="AL340" s="277"/>
      <c r="AM340" s="180"/>
      <c r="AN340" s="180"/>
      <c r="AO340" s="180"/>
      <c r="AP340" s="180"/>
      <c r="AQ340" s="180"/>
      <c r="AR340" s="180"/>
      <c r="AS340" s="278"/>
      <c r="AT340" s="278"/>
      <c r="AU340" s="278"/>
    </row>
    <row r="341" spans="1:47" s="185" customFormat="1" ht="72" customHeight="1" x14ac:dyDescent="0.25">
      <c r="A341" s="180" t="s">
        <v>300</v>
      </c>
      <c r="B341" s="303" t="s">
        <v>828</v>
      </c>
      <c r="C341" s="304" t="s">
        <v>426</v>
      </c>
      <c r="D341" s="282">
        <v>2020</v>
      </c>
      <c r="E341" s="283">
        <v>2021</v>
      </c>
      <c r="F341" s="78">
        <v>399480</v>
      </c>
      <c r="G341" s="80">
        <v>299480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  <c r="Q341" s="79">
        <v>0</v>
      </c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81"/>
      <c r="AE341" s="78">
        <v>299480</v>
      </c>
      <c r="AF341" s="158"/>
      <c r="AG341" s="163">
        <f t="shared" si="57"/>
        <v>299480</v>
      </c>
      <c r="AH341" s="187" t="str">
        <f t="shared" si="55"/>
        <v>OK</v>
      </c>
      <c r="AI341" s="46" t="str">
        <f t="shared" si="56"/>
        <v>OK</v>
      </c>
      <c r="AJ341" s="180"/>
      <c r="AK341" s="180"/>
      <c r="AL341" s="277"/>
      <c r="AM341" s="180"/>
      <c r="AN341" s="180"/>
      <c r="AO341" s="180"/>
      <c r="AP341" s="180"/>
      <c r="AQ341" s="180"/>
      <c r="AR341" s="180"/>
      <c r="AS341" s="278"/>
      <c r="AT341" s="278"/>
      <c r="AU341" s="278"/>
    </row>
    <row r="342" spans="1:47" s="38" customFormat="1" ht="72" customHeight="1" x14ac:dyDescent="0.25">
      <c r="A342" s="180" t="s">
        <v>301</v>
      </c>
      <c r="B342" s="303" t="s">
        <v>829</v>
      </c>
      <c r="C342" s="304" t="s">
        <v>426</v>
      </c>
      <c r="D342" s="282">
        <v>2020</v>
      </c>
      <c r="E342" s="283">
        <v>2021</v>
      </c>
      <c r="F342" s="78">
        <v>150000</v>
      </c>
      <c r="G342" s="80">
        <v>130000</v>
      </c>
      <c r="H342" s="79">
        <v>0</v>
      </c>
      <c r="I342" s="79">
        <v>0</v>
      </c>
      <c r="J342" s="79">
        <v>0</v>
      </c>
      <c r="K342" s="79">
        <v>0</v>
      </c>
      <c r="L342" s="79">
        <v>0</v>
      </c>
      <c r="M342" s="79">
        <v>0</v>
      </c>
      <c r="N342" s="79">
        <v>0</v>
      </c>
      <c r="O342" s="79">
        <v>0</v>
      </c>
      <c r="P342" s="79">
        <v>0</v>
      </c>
      <c r="Q342" s="79">
        <v>0</v>
      </c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81"/>
      <c r="AE342" s="78">
        <v>130000</v>
      </c>
      <c r="AF342" s="158"/>
      <c r="AG342" s="20">
        <f t="shared" si="57"/>
        <v>130000</v>
      </c>
      <c r="AH342" s="187" t="str">
        <f t="shared" si="55"/>
        <v>OK</v>
      </c>
      <c r="AI342" s="21" t="str">
        <f t="shared" si="56"/>
        <v>OK</v>
      </c>
      <c r="AJ342" s="180"/>
      <c r="AK342" s="180"/>
      <c r="AL342" s="277"/>
      <c r="AM342" s="180"/>
      <c r="AN342" s="180"/>
      <c r="AO342" s="180"/>
      <c r="AP342" s="180"/>
      <c r="AQ342" s="180"/>
      <c r="AR342" s="180"/>
      <c r="AS342" s="278"/>
      <c r="AT342" s="278"/>
      <c r="AU342" s="278"/>
    </row>
    <row r="343" spans="1:47" s="38" customFormat="1" ht="72" customHeight="1" x14ac:dyDescent="0.25">
      <c r="A343" s="180" t="s">
        <v>302</v>
      </c>
      <c r="B343" s="303" t="s">
        <v>830</v>
      </c>
      <c r="C343" s="304" t="s">
        <v>426</v>
      </c>
      <c r="D343" s="282">
        <v>2020</v>
      </c>
      <c r="E343" s="283">
        <v>2021</v>
      </c>
      <c r="F343" s="78">
        <v>150000</v>
      </c>
      <c r="G343" s="80">
        <v>130000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  <c r="Q343" s="79">
        <v>0</v>
      </c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81"/>
      <c r="AE343" s="78">
        <v>130000</v>
      </c>
      <c r="AF343" s="158"/>
      <c r="AG343" s="20">
        <f t="shared" si="57"/>
        <v>130000</v>
      </c>
      <c r="AH343" s="187" t="str">
        <f t="shared" si="55"/>
        <v>OK</v>
      </c>
      <c r="AI343" s="21" t="str">
        <f t="shared" si="56"/>
        <v>OK</v>
      </c>
      <c r="AJ343" s="180"/>
      <c r="AK343" s="180"/>
      <c r="AL343" s="277"/>
      <c r="AM343" s="180"/>
      <c r="AN343" s="180"/>
      <c r="AO343" s="180"/>
      <c r="AP343" s="180"/>
      <c r="AQ343" s="180"/>
      <c r="AR343" s="180"/>
      <c r="AS343" s="278"/>
      <c r="AT343" s="278"/>
      <c r="AU343" s="278"/>
    </row>
    <row r="344" spans="1:47" s="38" customFormat="1" ht="72" customHeight="1" x14ac:dyDescent="0.25">
      <c r="A344" s="180" t="s">
        <v>303</v>
      </c>
      <c r="B344" s="303" t="s">
        <v>831</v>
      </c>
      <c r="C344" s="304" t="s">
        <v>426</v>
      </c>
      <c r="D344" s="282">
        <v>2020</v>
      </c>
      <c r="E344" s="283">
        <v>2021</v>
      </c>
      <c r="F344" s="78">
        <v>175500</v>
      </c>
      <c r="G344" s="80">
        <v>155500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  <c r="Q344" s="79">
        <v>0</v>
      </c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81"/>
      <c r="AE344" s="78">
        <v>115800</v>
      </c>
      <c r="AF344" s="158"/>
      <c r="AG344" s="20">
        <f t="shared" si="57"/>
        <v>155500</v>
      </c>
      <c r="AH344" s="187" t="str">
        <f t="shared" si="55"/>
        <v>OK</v>
      </c>
      <c r="AI344" s="21" t="str">
        <f t="shared" si="56"/>
        <v>OK</v>
      </c>
      <c r="AJ344" s="180"/>
      <c r="AK344" s="180"/>
      <c r="AL344" s="277"/>
      <c r="AM344" s="180"/>
      <c r="AN344" s="180"/>
      <c r="AO344" s="180"/>
      <c r="AP344" s="180"/>
      <c r="AQ344" s="180"/>
      <c r="AR344" s="180"/>
      <c r="AS344" s="278"/>
      <c r="AT344" s="278"/>
      <c r="AU344" s="278"/>
    </row>
    <row r="345" spans="1:47" s="38" customFormat="1" ht="72" customHeight="1" x14ac:dyDescent="0.25">
      <c r="A345" s="180" t="s">
        <v>304</v>
      </c>
      <c r="B345" s="303" t="s">
        <v>832</v>
      </c>
      <c r="C345" s="304" t="s">
        <v>426</v>
      </c>
      <c r="D345" s="282">
        <v>2020</v>
      </c>
      <c r="E345" s="283">
        <v>2021</v>
      </c>
      <c r="F345" s="78">
        <v>170000</v>
      </c>
      <c r="G345" s="80">
        <v>150000</v>
      </c>
      <c r="H345" s="79">
        <v>0</v>
      </c>
      <c r="I345" s="79">
        <v>0</v>
      </c>
      <c r="J345" s="79">
        <v>0</v>
      </c>
      <c r="K345" s="79">
        <v>0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  <c r="Q345" s="79">
        <v>0</v>
      </c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81"/>
      <c r="AE345" s="78">
        <v>150000</v>
      </c>
      <c r="AF345" s="158"/>
      <c r="AG345" s="20">
        <f t="shared" si="57"/>
        <v>150000</v>
      </c>
      <c r="AH345" s="187" t="str">
        <f t="shared" si="55"/>
        <v>OK</v>
      </c>
      <c r="AI345" s="21" t="str">
        <f t="shared" si="56"/>
        <v>OK</v>
      </c>
      <c r="AJ345" s="180"/>
      <c r="AK345" s="180"/>
      <c r="AL345" s="277"/>
      <c r="AM345" s="180"/>
      <c r="AN345" s="180"/>
      <c r="AO345" s="180"/>
      <c r="AP345" s="180"/>
      <c r="AQ345" s="180"/>
      <c r="AR345" s="180"/>
      <c r="AS345" s="278"/>
      <c r="AT345" s="278"/>
      <c r="AU345" s="278"/>
    </row>
    <row r="346" spans="1:47" s="38" customFormat="1" ht="72" customHeight="1" x14ac:dyDescent="0.25">
      <c r="A346" s="180" t="s">
        <v>305</v>
      </c>
      <c r="B346" s="303" t="s">
        <v>833</v>
      </c>
      <c r="C346" s="304" t="s">
        <v>426</v>
      </c>
      <c r="D346" s="282">
        <v>2020</v>
      </c>
      <c r="E346" s="283">
        <v>2021</v>
      </c>
      <c r="F346" s="78">
        <v>375000</v>
      </c>
      <c r="G346" s="80">
        <v>345000</v>
      </c>
      <c r="H346" s="79">
        <v>0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  <c r="Q346" s="79">
        <v>0</v>
      </c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81"/>
      <c r="AE346" s="78">
        <v>345000</v>
      </c>
      <c r="AF346" s="158"/>
      <c r="AG346" s="20">
        <f t="shared" si="57"/>
        <v>345000</v>
      </c>
      <c r="AH346" s="187" t="str">
        <f t="shared" si="55"/>
        <v>OK</v>
      </c>
      <c r="AI346" s="21" t="str">
        <f t="shared" si="56"/>
        <v>OK</v>
      </c>
      <c r="AJ346" s="180"/>
      <c r="AK346" s="180"/>
      <c r="AL346" s="277"/>
      <c r="AM346" s="180"/>
      <c r="AN346" s="180"/>
      <c r="AO346" s="180"/>
      <c r="AP346" s="180"/>
      <c r="AQ346" s="180"/>
      <c r="AR346" s="180"/>
      <c r="AS346" s="278"/>
      <c r="AT346" s="278"/>
      <c r="AU346" s="278"/>
    </row>
    <row r="347" spans="1:47" s="38" customFormat="1" ht="72" customHeight="1" x14ac:dyDescent="0.25">
      <c r="A347" s="180" t="s">
        <v>306</v>
      </c>
      <c r="B347" s="303" t="s">
        <v>834</v>
      </c>
      <c r="C347" s="304" t="s">
        <v>426</v>
      </c>
      <c r="D347" s="282">
        <v>2020</v>
      </c>
      <c r="E347" s="283">
        <v>2021</v>
      </c>
      <c r="F347" s="78">
        <v>162300</v>
      </c>
      <c r="G347" s="80">
        <v>132300</v>
      </c>
      <c r="H347" s="79">
        <v>0</v>
      </c>
      <c r="I347" s="79">
        <v>0</v>
      </c>
      <c r="J347" s="79">
        <v>0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  <c r="Q347" s="79">
        <v>0</v>
      </c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81"/>
      <c r="AE347" s="78">
        <v>132300</v>
      </c>
      <c r="AF347" s="158"/>
      <c r="AG347" s="20">
        <f t="shared" si="57"/>
        <v>132300</v>
      </c>
      <c r="AH347" s="187" t="str">
        <f t="shared" si="55"/>
        <v>OK</v>
      </c>
      <c r="AI347" s="21" t="str">
        <f t="shared" si="56"/>
        <v>OK</v>
      </c>
      <c r="AJ347" s="180"/>
      <c r="AK347" s="180"/>
      <c r="AL347" s="277"/>
      <c r="AM347" s="180"/>
      <c r="AN347" s="180"/>
      <c r="AO347" s="180"/>
      <c r="AP347" s="180"/>
      <c r="AQ347" s="180"/>
      <c r="AR347" s="180"/>
      <c r="AS347" s="278"/>
      <c r="AT347" s="278"/>
      <c r="AU347" s="278"/>
    </row>
    <row r="348" spans="1:47" s="38" customFormat="1" ht="72" customHeight="1" x14ac:dyDescent="0.25">
      <c r="A348" s="180" t="s">
        <v>307</v>
      </c>
      <c r="B348" s="303" t="s">
        <v>835</v>
      </c>
      <c r="C348" s="304" t="s">
        <v>426</v>
      </c>
      <c r="D348" s="282">
        <v>2020</v>
      </c>
      <c r="E348" s="283">
        <v>2021</v>
      </c>
      <c r="F348" s="78">
        <v>386000</v>
      </c>
      <c r="G348" s="80">
        <v>346000</v>
      </c>
      <c r="H348" s="79">
        <v>0</v>
      </c>
      <c r="I348" s="79">
        <v>0</v>
      </c>
      <c r="J348" s="79">
        <v>0</v>
      </c>
      <c r="K348" s="79">
        <v>0</v>
      </c>
      <c r="L348" s="79">
        <v>0</v>
      </c>
      <c r="M348" s="79">
        <v>0</v>
      </c>
      <c r="N348" s="79">
        <v>0</v>
      </c>
      <c r="O348" s="79">
        <v>0</v>
      </c>
      <c r="P348" s="79">
        <v>0</v>
      </c>
      <c r="Q348" s="79">
        <v>0</v>
      </c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81"/>
      <c r="AE348" s="78">
        <v>346000</v>
      </c>
      <c r="AF348" s="158"/>
      <c r="AG348" s="20">
        <f t="shared" si="57"/>
        <v>346000</v>
      </c>
      <c r="AH348" s="187" t="str">
        <f t="shared" si="55"/>
        <v>OK</v>
      </c>
      <c r="AI348" s="21" t="str">
        <f t="shared" si="56"/>
        <v>OK</v>
      </c>
      <c r="AJ348" s="180"/>
      <c r="AK348" s="180"/>
      <c r="AL348" s="277"/>
      <c r="AM348" s="180"/>
      <c r="AN348" s="180"/>
      <c r="AO348" s="180"/>
      <c r="AP348" s="180"/>
      <c r="AQ348" s="180"/>
      <c r="AR348" s="180"/>
      <c r="AS348" s="278"/>
      <c r="AT348" s="278"/>
      <c r="AU348" s="278"/>
    </row>
    <row r="349" spans="1:47" s="38" customFormat="1" ht="72" customHeight="1" x14ac:dyDescent="0.25">
      <c r="A349" s="180" t="s">
        <v>308</v>
      </c>
      <c r="B349" s="303" t="s">
        <v>836</v>
      </c>
      <c r="C349" s="304" t="s">
        <v>426</v>
      </c>
      <c r="D349" s="282">
        <v>2020</v>
      </c>
      <c r="E349" s="283">
        <v>2021</v>
      </c>
      <c r="F349" s="78">
        <v>220000</v>
      </c>
      <c r="G349" s="80">
        <v>100000</v>
      </c>
      <c r="H349" s="79">
        <v>0</v>
      </c>
      <c r="I349" s="79">
        <v>0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  <c r="Q349" s="79">
        <v>0</v>
      </c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81"/>
      <c r="AE349" s="78">
        <v>63333</v>
      </c>
      <c r="AF349" s="158"/>
      <c r="AG349" s="20">
        <f t="shared" si="57"/>
        <v>100000</v>
      </c>
      <c r="AH349" s="187" t="str">
        <f t="shared" si="55"/>
        <v>OK</v>
      </c>
      <c r="AI349" s="21" t="str">
        <f t="shared" si="56"/>
        <v>OK</v>
      </c>
      <c r="AJ349" s="180"/>
      <c r="AK349" s="180"/>
      <c r="AL349" s="277"/>
      <c r="AM349" s="180"/>
      <c r="AN349" s="180"/>
      <c r="AO349" s="180"/>
      <c r="AP349" s="180"/>
      <c r="AQ349" s="180"/>
      <c r="AR349" s="180"/>
      <c r="AS349" s="278"/>
      <c r="AT349" s="278"/>
      <c r="AU349" s="278"/>
    </row>
    <row r="350" spans="1:47" s="38" customFormat="1" ht="72" customHeight="1" x14ac:dyDescent="0.25">
      <c r="A350" s="180" t="s">
        <v>309</v>
      </c>
      <c r="B350" s="303" t="s">
        <v>837</v>
      </c>
      <c r="C350" s="304" t="s">
        <v>426</v>
      </c>
      <c r="D350" s="282">
        <v>2020</v>
      </c>
      <c r="E350" s="283">
        <v>2021</v>
      </c>
      <c r="F350" s="78">
        <v>667000</v>
      </c>
      <c r="G350" s="80">
        <v>607000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  <c r="Q350" s="79">
        <v>0</v>
      </c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81"/>
      <c r="AE350" s="78">
        <v>607000</v>
      </c>
      <c r="AF350" s="158"/>
      <c r="AG350" s="20">
        <f t="shared" si="57"/>
        <v>607000</v>
      </c>
      <c r="AH350" s="187" t="str">
        <f t="shared" si="55"/>
        <v>OK</v>
      </c>
      <c r="AI350" s="21" t="str">
        <f t="shared" si="56"/>
        <v>OK</v>
      </c>
      <c r="AJ350" s="180"/>
      <c r="AK350" s="180"/>
      <c r="AL350" s="277"/>
      <c r="AM350" s="180"/>
      <c r="AN350" s="180"/>
      <c r="AO350" s="180"/>
      <c r="AP350" s="180"/>
      <c r="AQ350" s="180"/>
      <c r="AR350" s="180"/>
      <c r="AS350" s="278"/>
      <c r="AT350" s="278"/>
      <c r="AU350" s="278"/>
    </row>
    <row r="351" spans="1:47" s="38" customFormat="1" ht="72" customHeight="1" x14ac:dyDescent="0.25">
      <c r="A351" s="180" t="s">
        <v>310</v>
      </c>
      <c r="B351" s="303" t="s">
        <v>838</v>
      </c>
      <c r="C351" s="304" t="s">
        <v>426</v>
      </c>
      <c r="D351" s="282">
        <v>2020</v>
      </c>
      <c r="E351" s="283">
        <v>2021</v>
      </c>
      <c r="F351" s="78">
        <v>302520</v>
      </c>
      <c r="G351" s="80">
        <v>220000</v>
      </c>
      <c r="H351" s="79">
        <v>0</v>
      </c>
      <c r="I351" s="79">
        <v>0</v>
      </c>
      <c r="J351" s="79">
        <v>0</v>
      </c>
      <c r="K351" s="79">
        <v>0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  <c r="Q351" s="79">
        <v>0</v>
      </c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81"/>
      <c r="AE351" s="78">
        <v>220000</v>
      </c>
      <c r="AF351" s="158"/>
      <c r="AG351" s="20">
        <f t="shared" si="57"/>
        <v>220000</v>
      </c>
      <c r="AH351" s="187" t="str">
        <f t="shared" si="55"/>
        <v>OK</v>
      </c>
      <c r="AI351" s="21" t="str">
        <f t="shared" si="56"/>
        <v>OK</v>
      </c>
      <c r="AJ351" s="180"/>
      <c r="AK351" s="180"/>
      <c r="AL351" s="277"/>
      <c r="AM351" s="180"/>
      <c r="AN351" s="180"/>
      <c r="AO351" s="180"/>
      <c r="AP351" s="180"/>
      <c r="AQ351" s="180"/>
      <c r="AR351" s="180"/>
      <c r="AS351" s="278"/>
      <c r="AT351" s="278"/>
      <c r="AU351" s="278"/>
    </row>
    <row r="352" spans="1:47" s="38" customFormat="1" ht="72" customHeight="1" x14ac:dyDescent="0.25">
      <c r="A352" s="180" t="s">
        <v>311</v>
      </c>
      <c r="B352" s="303" t="s">
        <v>839</v>
      </c>
      <c r="C352" s="304" t="s">
        <v>426</v>
      </c>
      <c r="D352" s="282">
        <v>2020</v>
      </c>
      <c r="E352" s="283">
        <v>2021</v>
      </c>
      <c r="F352" s="78">
        <v>300000</v>
      </c>
      <c r="G352" s="80">
        <v>274000</v>
      </c>
      <c r="H352" s="79">
        <v>0</v>
      </c>
      <c r="I352" s="79">
        <v>0</v>
      </c>
      <c r="J352" s="79">
        <v>0</v>
      </c>
      <c r="K352" s="79">
        <v>0</v>
      </c>
      <c r="L352" s="79">
        <v>0</v>
      </c>
      <c r="M352" s="79">
        <v>0</v>
      </c>
      <c r="N352" s="79">
        <v>0</v>
      </c>
      <c r="O352" s="79">
        <v>0</v>
      </c>
      <c r="P352" s="79">
        <v>0</v>
      </c>
      <c r="Q352" s="79">
        <v>0</v>
      </c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81"/>
      <c r="AE352" s="78">
        <v>274000</v>
      </c>
      <c r="AF352" s="157"/>
      <c r="AG352" s="20">
        <f t="shared" si="57"/>
        <v>274000</v>
      </c>
      <c r="AH352" s="187" t="str">
        <f t="shared" si="55"/>
        <v>OK</v>
      </c>
      <c r="AI352" s="21" t="str">
        <f t="shared" si="56"/>
        <v>OK</v>
      </c>
      <c r="AJ352" s="180"/>
      <c r="AK352" s="180"/>
      <c r="AL352" s="277"/>
      <c r="AM352" s="180"/>
      <c r="AN352" s="180"/>
      <c r="AO352" s="180"/>
      <c r="AP352" s="180"/>
      <c r="AQ352" s="180"/>
      <c r="AR352" s="180"/>
      <c r="AS352" s="278"/>
      <c r="AT352" s="278"/>
      <c r="AU352" s="278"/>
    </row>
    <row r="353" spans="1:47" s="185" customFormat="1" ht="72" customHeight="1" x14ac:dyDescent="0.25">
      <c r="A353" s="180" t="s">
        <v>312</v>
      </c>
      <c r="B353" s="303" t="s">
        <v>840</v>
      </c>
      <c r="C353" s="304" t="s">
        <v>426</v>
      </c>
      <c r="D353" s="282">
        <v>2020</v>
      </c>
      <c r="E353" s="283">
        <v>2021</v>
      </c>
      <c r="F353" s="78">
        <v>170000</v>
      </c>
      <c r="G353" s="80">
        <v>100000</v>
      </c>
      <c r="H353" s="79">
        <v>0</v>
      </c>
      <c r="I353" s="79">
        <v>0</v>
      </c>
      <c r="J353" s="79">
        <v>0</v>
      </c>
      <c r="K353" s="79">
        <v>0</v>
      </c>
      <c r="L353" s="79">
        <v>0</v>
      </c>
      <c r="M353" s="79">
        <v>0</v>
      </c>
      <c r="N353" s="79">
        <v>0</v>
      </c>
      <c r="O353" s="79">
        <v>0</v>
      </c>
      <c r="P353" s="79">
        <v>0</v>
      </c>
      <c r="Q353" s="79">
        <v>0</v>
      </c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81"/>
      <c r="AE353" s="78">
        <v>100000</v>
      </c>
      <c r="AF353" s="157"/>
      <c r="AG353" s="163">
        <f t="shared" si="57"/>
        <v>100000</v>
      </c>
      <c r="AH353" s="187" t="str">
        <f t="shared" si="55"/>
        <v>OK</v>
      </c>
      <c r="AI353" s="46" t="str">
        <f t="shared" si="56"/>
        <v>OK</v>
      </c>
      <c r="AJ353" s="180"/>
      <c r="AK353" s="180"/>
      <c r="AL353" s="277"/>
      <c r="AM353" s="180"/>
      <c r="AN353" s="180"/>
      <c r="AO353" s="180"/>
      <c r="AP353" s="180"/>
      <c r="AQ353" s="180"/>
      <c r="AR353" s="180"/>
      <c r="AS353" s="278"/>
      <c r="AT353" s="278"/>
      <c r="AU353" s="278"/>
    </row>
    <row r="354" spans="1:47" s="38" customFormat="1" ht="72" customHeight="1" x14ac:dyDescent="0.25">
      <c r="A354" s="180" t="s">
        <v>313</v>
      </c>
      <c r="B354" s="303" t="s">
        <v>841</v>
      </c>
      <c r="C354" s="304" t="s">
        <v>426</v>
      </c>
      <c r="D354" s="282">
        <v>2020</v>
      </c>
      <c r="E354" s="283">
        <v>2021</v>
      </c>
      <c r="F354" s="78">
        <v>300000</v>
      </c>
      <c r="G354" s="80">
        <v>270000</v>
      </c>
      <c r="H354" s="79">
        <v>0</v>
      </c>
      <c r="I354" s="79">
        <v>0</v>
      </c>
      <c r="J354" s="79">
        <v>0</v>
      </c>
      <c r="K354" s="79">
        <v>0</v>
      </c>
      <c r="L354" s="79">
        <v>0</v>
      </c>
      <c r="M354" s="79">
        <v>0</v>
      </c>
      <c r="N354" s="79">
        <v>0</v>
      </c>
      <c r="O354" s="79">
        <v>0</v>
      </c>
      <c r="P354" s="79">
        <v>0</v>
      </c>
      <c r="Q354" s="79">
        <v>0</v>
      </c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81"/>
      <c r="AE354" s="78">
        <v>270000</v>
      </c>
      <c r="AF354" s="157"/>
      <c r="AG354" s="20">
        <f t="shared" si="57"/>
        <v>270000</v>
      </c>
      <c r="AH354" s="187" t="str">
        <f t="shared" si="55"/>
        <v>OK</v>
      </c>
      <c r="AI354" s="21" t="str">
        <f t="shared" si="56"/>
        <v>OK</v>
      </c>
      <c r="AJ354" s="180"/>
      <c r="AK354" s="180"/>
      <c r="AL354" s="277"/>
      <c r="AM354" s="180"/>
      <c r="AN354" s="180"/>
      <c r="AO354" s="180"/>
      <c r="AP354" s="180"/>
      <c r="AQ354" s="180"/>
      <c r="AR354" s="180"/>
      <c r="AS354" s="278"/>
      <c r="AT354" s="278"/>
      <c r="AU354" s="278"/>
    </row>
    <row r="355" spans="1:47" s="38" customFormat="1" ht="72" customHeight="1" x14ac:dyDescent="0.25">
      <c r="A355" s="180" t="s">
        <v>314</v>
      </c>
      <c r="B355" s="303" t="s">
        <v>842</v>
      </c>
      <c r="C355" s="304" t="s">
        <v>426</v>
      </c>
      <c r="D355" s="282">
        <v>2020</v>
      </c>
      <c r="E355" s="283">
        <v>2021</v>
      </c>
      <c r="F355" s="78">
        <v>50000</v>
      </c>
      <c r="G355" s="80">
        <v>25000</v>
      </c>
      <c r="H355" s="79">
        <v>0</v>
      </c>
      <c r="I355" s="79">
        <v>0</v>
      </c>
      <c r="J355" s="79">
        <v>0</v>
      </c>
      <c r="K355" s="79">
        <v>0</v>
      </c>
      <c r="L355" s="79">
        <v>0</v>
      </c>
      <c r="M355" s="79">
        <v>0</v>
      </c>
      <c r="N355" s="79">
        <v>0</v>
      </c>
      <c r="O355" s="79">
        <v>0</v>
      </c>
      <c r="P355" s="79">
        <v>0</v>
      </c>
      <c r="Q355" s="79">
        <v>0</v>
      </c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81"/>
      <c r="AE355" s="78">
        <v>120</v>
      </c>
      <c r="AF355" s="157"/>
      <c r="AG355" s="20">
        <f t="shared" si="57"/>
        <v>25000</v>
      </c>
      <c r="AH355" s="187" t="str">
        <f t="shared" si="55"/>
        <v>OK</v>
      </c>
      <c r="AI355" s="21" t="str">
        <f t="shared" si="56"/>
        <v>OK</v>
      </c>
      <c r="AJ355" s="180"/>
      <c r="AK355" s="180"/>
      <c r="AL355" s="277"/>
      <c r="AM355" s="180"/>
      <c r="AN355" s="180"/>
      <c r="AO355" s="180"/>
      <c r="AP355" s="180"/>
      <c r="AQ355" s="180"/>
      <c r="AR355" s="180"/>
      <c r="AS355" s="278"/>
      <c r="AT355" s="278"/>
      <c r="AU355" s="278"/>
    </row>
    <row r="356" spans="1:47" s="38" customFormat="1" ht="72" customHeight="1" x14ac:dyDescent="0.25">
      <c r="A356" s="180" t="s">
        <v>315</v>
      </c>
      <c r="B356" s="303" t="s">
        <v>843</v>
      </c>
      <c r="C356" s="304" t="s">
        <v>426</v>
      </c>
      <c r="D356" s="282">
        <v>2020</v>
      </c>
      <c r="E356" s="283">
        <v>2021</v>
      </c>
      <c r="F356" s="78">
        <v>100000</v>
      </c>
      <c r="G356" s="80">
        <v>50000</v>
      </c>
      <c r="H356" s="79">
        <v>0</v>
      </c>
      <c r="I356" s="79">
        <v>0</v>
      </c>
      <c r="J356" s="79">
        <v>0</v>
      </c>
      <c r="K356" s="79">
        <v>0</v>
      </c>
      <c r="L356" s="79">
        <v>0</v>
      </c>
      <c r="M356" s="79">
        <v>0</v>
      </c>
      <c r="N356" s="79">
        <v>0</v>
      </c>
      <c r="O356" s="79">
        <v>0</v>
      </c>
      <c r="P356" s="79">
        <v>0</v>
      </c>
      <c r="Q356" s="79">
        <v>0</v>
      </c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81"/>
      <c r="AE356" s="78">
        <v>50000</v>
      </c>
      <c r="AF356" s="157"/>
      <c r="AG356" s="20">
        <f t="shared" si="57"/>
        <v>50000</v>
      </c>
      <c r="AH356" s="187" t="str">
        <f t="shared" si="55"/>
        <v>OK</v>
      </c>
      <c r="AI356" s="21" t="str">
        <f t="shared" si="56"/>
        <v>OK</v>
      </c>
      <c r="AJ356" s="180"/>
      <c r="AK356" s="180"/>
      <c r="AL356" s="277"/>
      <c r="AM356" s="180"/>
      <c r="AN356" s="180"/>
      <c r="AO356" s="180"/>
      <c r="AP356" s="180"/>
      <c r="AQ356" s="180"/>
      <c r="AR356" s="180"/>
      <c r="AS356" s="278"/>
      <c r="AT356" s="278"/>
      <c r="AU356" s="278"/>
    </row>
    <row r="357" spans="1:47" s="38" customFormat="1" ht="72" customHeight="1" x14ac:dyDescent="0.25">
      <c r="A357" s="180" t="s">
        <v>316</v>
      </c>
      <c r="B357" s="303" t="s">
        <v>844</v>
      </c>
      <c r="C357" s="304" t="s">
        <v>426</v>
      </c>
      <c r="D357" s="282">
        <v>2020</v>
      </c>
      <c r="E357" s="283">
        <v>2021</v>
      </c>
      <c r="F357" s="78">
        <v>500000</v>
      </c>
      <c r="G357" s="80">
        <v>350000</v>
      </c>
      <c r="H357" s="79">
        <v>0</v>
      </c>
      <c r="I357" s="79">
        <v>0</v>
      </c>
      <c r="J357" s="79">
        <v>0</v>
      </c>
      <c r="K357" s="79">
        <v>0</v>
      </c>
      <c r="L357" s="79">
        <v>0</v>
      </c>
      <c r="M357" s="79">
        <v>0</v>
      </c>
      <c r="N357" s="79">
        <v>0</v>
      </c>
      <c r="O357" s="79">
        <v>0</v>
      </c>
      <c r="P357" s="79">
        <v>0</v>
      </c>
      <c r="Q357" s="79">
        <v>0</v>
      </c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81"/>
      <c r="AE357" s="78">
        <v>350000</v>
      </c>
      <c r="AF357" s="158"/>
      <c r="AG357" s="20">
        <f t="shared" si="57"/>
        <v>350000</v>
      </c>
      <c r="AH357" s="187" t="str">
        <f t="shared" si="55"/>
        <v>OK</v>
      </c>
      <c r="AI357" s="21" t="str">
        <f t="shared" si="56"/>
        <v>OK</v>
      </c>
      <c r="AJ357" s="180"/>
      <c r="AK357" s="180"/>
      <c r="AL357" s="277"/>
      <c r="AM357" s="180"/>
      <c r="AN357" s="180"/>
      <c r="AO357" s="180"/>
      <c r="AP357" s="180"/>
      <c r="AQ357" s="180"/>
      <c r="AR357" s="180"/>
      <c r="AS357" s="278"/>
      <c r="AT357" s="278"/>
      <c r="AU357" s="278"/>
    </row>
    <row r="358" spans="1:47" s="38" customFormat="1" ht="72" customHeight="1" x14ac:dyDescent="0.25">
      <c r="A358" s="180" t="s">
        <v>317</v>
      </c>
      <c r="B358" s="303" t="s">
        <v>845</v>
      </c>
      <c r="C358" s="304" t="s">
        <v>426</v>
      </c>
      <c r="D358" s="282">
        <v>2020</v>
      </c>
      <c r="E358" s="283">
        <v>2022</v>
      </c>
      <c r="F358" s="78">
        <v>2010000</v>
      </c>
      <c r="G358" s="80">
        <v>510000</v>
      </c>
      <c r="H358" s="79">
        <v>1000000</v>
      </c>
      <c r="I358" s="79">
        <v>0</v>
      </c>
      <c r="J358" s="79">
        <v>0</v>
      </c>
      <c r="K358" s="79">
        <v>0</v>
      </c>
      <c r="L358" s="79">
        <v>0</v>
      </c>
      <c r="M358" s="79">
        <v>0</v>
      </c>
      <c r="N358" s="79">
        <v>0</v>
      </c>
      <c r="O358" s="79">
        <v>0</v>
      </c>
      <c r="P358" s="79">
        <v>0</v>
      </c>
      <c r="Q358" s="79">
        <v>0</v>
      </c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81"/>
      <c r="AE358" s="78">
        <v>1509307</v>
      </c>
      <c r="AF358" s="158"/>
      <c r="AG358" s="20">
        <f t="shared" si="57"/>
        <v>1510000</v>
      </c>
      <c r="AH358" s="187" t="str">
        <f t="shared" si="55"/>
        <v>OK</v>
      </c>
      <c r="AI358" s="21" t="str">
        <f t="shared" si="56"/>
        <v>OK</v>
      </c>
      <c r="AJ358" s="180"/>
      <c r="AK358" s="180"/>
      <c r="AL358" s="277"/>
      <c r="AM358" s="180"/>
      <c r="AN358" s="180"/>
      <c r="AO358" s="180"/>
      <c r="AP358" s="180"/>
      <c r="AQ358" s="180"/>
      <c r="AR358" s="180"/>
      <c r="AS358" s="278"/>
      <c r="AT358" s="278"/>
      <c r="AU358" s="278"/>
    </row>
    <row r="359" spans="1:47" s="38" customFormat="1" ht="89.25" customHeight="1" x14ac:dyDescent="0.25">
      <c r="A359" s="180" t="s">
        <v>318</v>
      </c>
      <c r="B359" s="279" t="s">
        <v>846</v>
      </c>
      <c r="C359" s="39" t="s">
        <v>804</v>
      </c>
      <c r="D359" s="282">
        <v>2013</v>
      </c>
      <c r="E359" s="283">
        <v>2021</v>
      </c>
      <c r="F359" s="78">
        <v>6123057</v>
      </c>
      <c r="G359" s="80">
        <v>1000000</v>
      </c>
      <c r="H359" s="79">
        <v>0</v>
      </c>
      <c r="I359" s="79">
        <v>0</v>
      </c>
      <c r="J359" s="79">
        <v>0</v>
      </c>
      <c r="K359" s="79">
        <v>0</v>
      </c>
      <c r="L359" s="79">
        <v>0</v>
      </c>
      <c r="M359" s="79">
        <v>0</v>
      </c>
      <c r="N359" s="79">
        <v>0</v>
      </c>
      <c r="O359" s="79">
        <v>0</v>
      </c>
      <c r="P359" s="79">
        <v>0</v>
      </c>
      <c r="Q359" s="79">
        <v>0</v>
      </c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81"/>
      <c r="AE359" s="78">
        <v>1000000</v>
      </c>
      <c r="AF359" s="158"/>
      <c r="AG359" s="20">
        <f t="shared" si="57"/>
        <v>1000000</v>
      </c>
      <c r="AH359" s="187" t="str">
        <f t="shared" si="55"/>
        <v>OK</v>
      </c>
      <c r="AI359" s="21" t="str">
        <f t="shared" si="56"/>
        <v>OK</v>
      </c>
      <c r="AJ359" s="180"/>
      <c r="AK359" s="180"/>
      <c r="AL359" s="277"/>
      <c r="AM359" s="180"/>
      <c r="AN359" s="180"/>
      <c r="AO359" s="180"/>
      <c r="AP359" s="180"/>
      <c r="AQ359" s="180"/>
      <c r="AR359" s="180"/>
      <c r="AS359" s="278"/>
      <c r="AT359" s="278"/>
      <c r="AU359" s="278"/>
    </row>
    <row r="360" spans="1:47" s="38" customFormat="1" ht="87.75" customHeight="1" x14ac:dyDescent="0.25">
      <c r="A360" s="180" t="s">
        <v>319</v>
      </c>
      <c r="B360" s="279" t="s">
        <v>847</v>
      </c>
      <c r="C360" s="39" t="s">
        <v>607</v>
      </c>
      <c r="D360" s="282">
        <v>2020</v>
      </c>
      <c r="E360" s="283">
        <v>2022</v>
      </c>
      <c r="F360" s="78">
        <v>1000000</v>
      </c>
      <c r="G360" s="80">
        <v>300000</v>
      </c>
      <c r="H360" s="79">
        <v>700000</v>
      </c>
      <c r="I360" s="79">
        <v>0</v>
      </c>
      <c r="J360" s="79">
        <v>0</v>
      </c>
      <c r="K360" s="79">
        <v>0</v>
      </c>
      <c r="L360" s="79">
        <v>0</v>
      </c>
      <c r="M360" s="79">
        <v>0</v>
      </c>
      <c r="N360" s="79">
        <v>0</v>
      </c>
      <c r="O360" s="79">
        <v>0</v>
      </c>
      <c r="P360" s="79">
        <v>0</v>
      </c>
      <c r="Q360" s="79">
        <v>0</v>
      </c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81"/>
      <c r="AE360" s="78">
        <v>1000000</v>
      </c>
      <c r="AF360" s="158"/>
      <c r="AG360" s="20">
        <f t="shared" si="57"/>
        <v>1000000</v>
      </c>
      <c r="AH360" s="187" t="str">
        <f t="shared" si="55"/>
        <v>OK</v>
      </c>
      <c r="AI360" s="21" t="str">
        <f t="shared" si="56"/>
        <v>OK</v>
      </c>
      <c r="AJ360" s="180"/>
      <c r="AK360" s="180"/>
      <c r="AL360" s="277"/>
      <c r="AM360" s="180"/>
      <c r="AN360" s="180"/>
      <c r="AO360" s="180"/>
      <c r="AP360" s="180"/>
      <c r="AQ360" s="180"/>
      <c r="AR360" s="180"/>
      <c r="AS360" s="278"/>
      <c r="AT360" s="278"/>
      <c r="AU360" s="278"/>
    </row>
    <row r="361" spans="1:47" s="38" customFormat="1" ht="90" customHeight="1" x14ac:dyDescent="0.25">
      <c r="A361" s="180" t="s">
        <v>320</v>
      </c>
      <c r="B361" s="279" t="s">
        <v>848</v>
      </c>
      <c r="C361" s="39" t="s">
        <v>607</v>
      </c>
      <c r="D361" s="282">
        <v>2020</v>
      </c>
      <c r="E361" s="283">
        <v>2027</v>
      </c>
      <c r="F361" s="78">
        <v>13530000</v>
      </c>
      <c r="G361" s="80">
        <v>1000000</v>
      </c>
      <c r="H361" s="79">
        <v>500000</v>
      </c>
      <c r="I361" s="79">
        <v>4000000</v>
      </c>
      <c r="J361" s="79">
        <v>2800000</v>
      </c>
      <c r="K361" s="79">
        <v>2000000</v>
      </c>
      <c r="L361" s="79">
        <v>2000000</v>
      </c>
      <c r="M361" s="79">
        <v>1230000</v>
      </c>
      <c r="N361" s="79">
        <v>0</v>
      </c>
      <c r="O361" s="79">
        <v>0</v>
      </c>
      <c r="P361" s="79">
        <v>0</v>
      </c>
      <c r="Q361" s="79">
        <v>0</v>
      </c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81"/>
      <c r="AE361" s="78">
        <v>13441440</v>
      </c>
      <c r="AF361" s="157"/>
      <c r="AG361" s="20">
        <f t="shared" si="57"/>
        <v>13530000</v>
      </c>
      <c r="AH361" s="187" t="str">
        <f t="shared" si="55"/>
        <v>OK</v>
      </c>
      <c r="AI361" s="21" t="str">
        <f t="shared" si="56"/>
        <v>OK</v>
      </c>
      <c r="AJ361" s="180"/>
      <c r="AK361" s="180"/>
      <c r="AL361" s="277"/>
      <c r="AM361" s="180"/>
      <c r="AN361" s="180"/>
      <c r="AO361" s="180"/>
      <c r="AP361" s="180"/>
      <c r="AQ361" s="180"/>
      <c r="AR361" s="180"/>
      <c r="AS361" s="278"/>
      <c r="AT361" s="278"/>
      <c r="AU361" s="278"/>
    </row>
    <row r="362" spans="1:47" s="38" customFormat="1" ht="72" customHeight="1" x14ac:dyDescent="0.25">
      <c r="A362" s="180" t="s">
        <v>321</v>
      </c>
      <c r="B362" s="279" t="s">
        <v>849</v>
      </c>
      <c r="C362" s="39" t="s">
        <v>607</v>
      </c>
      <c r="D362" s="282">
        <v>2020</v>
      </c>
      <c r="E362" s="283">
        <v>2021</v>
      </c>
      <c r="F362" s="78">
        <v>500000</v>
      </c>
      <c r="G362" s="80">
        <v>400000</v>
      </c>
      <c r="H362" s="79">
        <v>0</v>
      </c>
      <c r="I362" s="79">
        <v>0</v>
      </c>
      <c r="J362" s="79">
        <v>0</v>
      </c>
      <c r="K362" s="79">
        <v>0</v>
      </c>
      <c r="L362" s="79">
        <v>0</v>
      </c>
      <c r="M362" s="79">
        <v>0</v>
      </c>
      <c r="N362" s="79">
        <v>0</v>
      </c>
      <c r="O362" s="79">
        <v>0</v>
      </c>
      <c r="P362" s="79">
        <v>0</v>
      </c>
      <c r="Q362" s="79">
        <v>0</v>
      </c>
      <c r="R362" s="79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280"/>
      <c r="AE362" s="78">
        <v>367644</v>
      </c>
      <c r="AF362" s="157"/>
      <c r="AG362" s="20">
        <f t="shared" si="57"/>
        <v>400000</v>
      </c>
      <c r="AH362" s="187" t="str">
        <f t="shared" si="55"/>
        <v>OK</v>
      </c>
      <c r="AI362" s="21" t="str">
        <f t="shared" si="56"/>
        <v>OK</v>
      </c>
      <c r="AJ362" s="180"/>
      <c r="AK362" s="180"/>
      <c r="AL362" s="277"/>
      <c r="AM362" s="180"/>
      <c r="AN362" s="180"/>
      <c r="AO362" s="180"/>
      <c r="AP362" s="180"/>
      <c r="AQ362" s="180"/>
      <c r="AR362" s="180"/>
      <c r="AS362" s="278"/>
      <c r="AT362" s="278"/>
      <c r="AU362" s="278"/>
    </row>
    <row r="363" spans="1:47" s="38" customFormat="1" ht="72" customHeight="1" x14ac:dyDescent="0.25">
      <c r="A363" s="180" t="s">
        <v>322</v>
      </c>
      <c r="B363" s="279" t="s">
        <v>850</v>
      </c>
      <c r="C363" s="39" t="s">
        <v>607</v>
      </c>
      <c r="D363" s="282">
        <v>2020</v>
      </c>
      <c r="E363" s="283">
        <v>2024</v>
      </c>
      <c r="F363" s="78">
        <v>12300000</v>
      </c>
      <c r="G363" s="80">
        <v>500000</v>
      </c>
      <c r="H363" s="79">
        <v>1000000</v>
      </c>
      <c r="I363" s="79">
        <v>3400000</v>
      </c>
      <c r="J363" s="79">
        <v>5500000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280"/>
      <c r="AE363" s="78">
        <v>10211838</v>
      </c>
      <c r="AF363" s="157"/>
      <c r="AG363" s="20">
        <f t="shared" si="57"/>
        <v>10400000</v>
      </c>
      <c r="AH363" s="187" t="str">
        <f t="shared" si="55"/>
        <v>OK</v>
      </c>
      <c r="AI363" s="21" t="str">
        <f t="shared" si="56"/>
        <v>OK</v>
      </c>
      <c r="AJ363" s="180"/>
      <c r="AK363" s="180"/>
      <c r="AL363" s="277"/>
      <c r="AM363" s="180"/>
      <c r="AN363" s="180"/>
      <c r="AO363" s="180"/>
      <c r="AP363" s="180"/>
      <c r="AQ363" s="180"/>
      <c r="AR363" s="180"/>
      <c r="AS363" s="278"/>
      <c r="AT363" s="278"/>
      <c r="AU363" s="278"/>
    </row>
    <row r="364" spans="1:47" s="38" customFormat="1" ht="72" customHeight="1" x14ac:dyDescent="0.25">
      <c r="A364" s="180" t="s">
        <v>323</v>
      </c>
      <c r="B364" s="279" t="s">
        <v>851</v>
      </c>
      <c r="C364" s="39" t="s">
        <v>607</v>
      </c>
      <c r="D364" s="282">
        <v>2020</v>
      </c>
      <c r="E364" s="283">
        <v>2022</v>
      </c>
      <c r="F364" s="78">
        <v>1743910</v>
      </c>
      <c r="G364" s="80">
        <v>900000</v>
      </c>
      <c r="H364" s="79">
        <v>700000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  <c r="Q364" s="79">
        <v>0</v>
      </c>
      <c r="R364" s="79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280"/>
      <c r="AE364" s="78">
        <v>1600000</v>
      </c>
      <c r="AF364" s="157"/>
      <c r="AG364" s="20">
        <f t="shared" si="57"/>
        <v>1600000</v>
      </c>
      <c r="AH364" s="187" t="str">
        <f t="shared" si="55"/>
        <v>OK</v>
      </c>
      <c r="AI364" s="21" t="str">
        <f t="shared" si="56"/>
        <v>OK</v>
      </c>
      <c r="AJ364" s="180"/>
      <c r="AK364" s="180"/>
      <c r="AL364" s="277"/>
      <c r="AM364" s="180"/>
      <c r="AN364" s="180"/>
      <c r="AO364" s="180"/>
      <c r="AP364" s="180"/>
      <c r="AQ364" s="180"/>
      <c r="AR364" s="180"/>
      <c r="AS364" s="278"/>
      <c r="AT364" s="278"/>
      <c r="AU364" s="278"/>
    </row>
    <row r="365" spans="1:47" s="38" customFormat="1" ht="72" customHeight="1" x14ac:dyDescent="0.25">
      <c r="A365" s="180" t="s">
        <v>324</v>
      </c>
      <c r="B365" s="279" t="s">
        <v>852</v>
      </c>
      <c r="C365" s="39" t="s">
        <v>607</v>
      </c>
      <c r="D365" s="282">
        <v>2020</v>
      </c>
      <c r="E365" s="283">
        <v>2023</v>
      </c>
      <c r="F365" s="78">
        <v>3400000</v>
      </c>
      <c r="G365" s="80">
        <v>1400000</v>
      </c>
      <c r="H365" s="79">
        <v>500000</v>
      </c>
      <c r="I365" s="79">
        <v>1500000</v>
      </c>
      <c r="J365" s="79">
        <v>0</v>
      </c>
      <c r="K365" s="79">
        <v>0</v>
      </c>
      <c r="L365" s="79">
        <v>0</v>
      </c>
      <c r="M365" s="79">
        <v>0</v>
      </c>
      <c r="N365" s="79">
        <v>0</v>
      </c>
      <c r="O365" s="79">
        <v>0</v>
      </c>
      <c r="P365" s="79">
        <v>0</v>
      </c>
      <c r="Q365" s="79">
        <v>0</v>
      </c>
      <c r="R365" s="79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280"/>
      <c r="AE365" s="78">
        <v>3400000</v>
      </c>
      <c r="AF365" s="157"/>
      <c r="AG365" s="20">
        <f t="shared" si="57"/>
        <v>3400000</v>
      </c>
      <c r="AH365" s="187" t="str">
        <f t="shared" si="55"/>
        <v>OK</v>
      </c>
      <c r="AI365" s="21" t="str">
        <f t="shared" si="56"/>
        <v>OK</v>
      </c>
      <c r="AJ365" s="180"/>
      <c r="AK365" s="180"/>
      <c r="AL365" s="277"/>
      <c r="AM365" s="180"/>
      <c r="AN365" s="180"/>
      <c r="AO365" s="180"/>
      <c r="AP365" s="180"/>
      <c r="AQ365" s="180"/>
      <c r="AR365" s="180"/>
      <c r="AS365" s="278"/>
      <c r="AT365" s="278"/>
      <c r="AU365" s="278"/>
    </row>
    <row r="366" spans="1:47" s="215" customFormat="1" ht="72" customHeight="1" x14ac:dyDescent="0.25">
      <c r="A366" s="180" t="s">
        <v>325</v>
      </c>
      <c r="B366" s="279" t="s">
        <v>853</v>
      </c>
      <c r="C366" s="39" t="s">
        <v>607</v>
      </c>
      <c r="D366" s="282">
        <v>2020</v>
      </c>
      <c r="E366" s="283">
        <v>2021</v>
      </c>
      <c r="F366" s="78">
        <v>598000</v>
      </c>
      <c r="G366" s="80">
        <v>550000</v>
      </c>
      <c r="H366" s="79">
        <v>0</v>
      </c>
      <c r="I366" s="79">
        <v>0</v>
      </c>
      <c r="J366" s="79">
        <v>0</v>
      </c>
      <c r="K366" s="79">
        <v>0</v>
      </c>
      <c r="L366" s="79">
        <v>0</v>
      </c>
      <c r="M366" s="79">
        <v>0</v>
      </c>
      <c r="N366" s="79">
        <v>0</v>
      </c>
      <c r="O366" s="79">
        <v>0</v>
      </c>
      <c r="P366" s="79">
        <v>0</v>
      </c>
      <c r="Q366" s="79">
        <v>0</v>
      </c>
      <c r="R366" s="79"/>
      <c r="S366" s="291"/>
      <c r="T366" s="291"/>
      <c r="U366" s="291"/>
      <c r="V366" s="291"/>
      <c r="W366" s="291"/>
      <c r="X366" s="291"/>
      <c r="Y366" s="291"/>
      <c r="Z366" s="291"/>
      <c r="AA366" s="291"/>
      <c r="AB366" s="291"/>
      <c r="AC366" s="291"/>
      <c r="AD366" s="292"/>
      <c r="AE366" s="78">
        <v>550000</v>
      </c>
      <c r="AF366" s="157"/>
      <c r="AG366" s="20">
        <f t="shared" si="57"/>
        <v>550000</v>
      </c>
      <c r="AH366" s="187" t="str">
        <f t="shared" si="55"/>
        <v>OK</v>
      </c>
      <c r="AI366" s="21" t="str">
        <f t="shared" si="56"/>
        <v>OK</v>
      </c>
      <c r="AJ366" s="180"/>
      <c r="AK366" s="180"/>
      <c r="AL366" s="277"/>
      <c r="AM366" s="180"/>
      <c r="AN366" s="180"/>
      <c r="AO366" s="180"/>
      <c r="AP366" s="180"/>
      <c r="AQ366" s="180"/>
      <c r="AR366" s="180"/>
      <c r="AS366" s="278"/>
      <c r="AT366" s="278"/>
      <c r="AU366" s="278"/>
    </row>
    <row r="367" spans="1:47" s="215" customFormat="1" ht="72" customHeight="1" x14ac:dyDescent="0.35">
      <c r="A367" s="180" t="s">
        <v>326</v>
      </c>
      <c r="B367" s="279" t="s">
        <v>854</v>
      </c>
      <c r="C367" s="39" t="s">
        <v>607</v>
      </c>
      <c r="D367" s="282">
        <v>2020</v>
      </c>
      <c r="E367" s="283">
        <v>2022</v>
      </c>
      <c r="F367" s="78">
        <v>1050000</v>
      </c>
      <c r="G367" s="80">
        <v>500000</v>
      </c>
      <c r="H367" s="79">
        <v>500000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  <c r="P367" s="79">
        <v>0</v>
      </c>
      <c r="Q367" s="79">
        <v>0</v>
      </c>
      <c r="R367" s="79"/>
      <c r="S367" s="293"/>
      <c r="T367" s="293"/>
      <c r="U367" s="293"/>
      <c r="V367" s="293"/>
      <c r="W367" s="293"/>
      <c r="X367" s="293"/>
      <c r="Y367" s="293"/>
      <c r="Z367" s="293"/>
      <c r="AA367" s="293"/>
      <c r="AB367" s="293"/>
      <c r="AC367" s="293"/>
      <c r="AD367" s="294"/>
      <c r="AE367" s="78">
        <v>1000000</v>
      </c>
      <c r="AF367" s="157"/>
      <c r="AG367" s="20">
        <f t="shared" si="57"/>
        <v>1000000</v>
      </c>
      <c r="AH367" s="187" t="str">
        <f t="shared" si="55"/>
        <v>OK</v>
      </c>
      <c r="AI367" s="21" t="str">
        <f t="shared" si="56"/>
        <v>OK</v>
      </c>
      <c r="AJ367" s="180"/>
      <c r="AK367" s="180"/>
      <c r="AL367" s="277"/>
      <c r="AM367" s="180"/>
      <c r="AN367" s="180"/>
      <c r="AO367" s="180"/>
      <c r="AP367" s="180"/>
      <c r="AQ367" s="180"/>
      <c r="AR367" s="180"/>
      <c r="AS367" s="278"/>
      <c r="AT367" s="278"/>
      <c r="AU367" s="278"/>
    </row>
    <row r="368" spans="1:47" s="215" customFormat="1" ht="72" customHeight="1" x14ac:dyDescent="0.35">
      <c r="A368" s="180" t="s">
        <v>327</v>
      </c>
      <c r="B368" s="279" t="s">
        <v>855</v>
      </c>
      <c r="C368" s="39" t="s">
        <v>607</v>
      </c>
      <c r="D368" s="282">
        <v>2020</v>
      </c>
      <c r="E368" s="283">
        <v>2022</v>
      </c>
      <c r="F368" s="78">
        <v>700000</v>
      </c>
      <c r="G368" s="80">
        <v>200000</v>
      </c>
      <c r="H368" s="79">
        <v>500000</v>
      </c>
      <c r="I368" s="79">
        <v>0</v>
      </c>
      <c r="J368" s="79">
        <v>0</v>
      </c>
      <c r="K368" s="79">
        <v>0</v>
      </c>
      <c r="L368" s="79">
        <v>0</v>
      </c>
      <c r="M368" s="79">
        <v>0</v>
      </c>
      <c r="N368" s="79">
        <v>0</v>
      </c>
      <c r="O368" s="79">
        <v>0</v>
      </c>
      <c r="P368" s="79">
        <v>0</v>
      </c>
      <c r="Q368" s="79">
        <v>0</v>
      </c>
      <c r="R368" s="79"/>
      <c r="S368" s="293"/>
      <c r="T368" s="293"/>
      <c r="U368" s="293"/>
      <c r="V368" s="293"/>
      <c r="W368" s="293"/>
      <c r="X368" s="293"/>
      <c r="Y368" s="293"/>
      <c r="Z368" s="293"/>
      <c r="AA368" s="293"/>
      <c r="AB368" s="293"/>
      <c r="AC368" s="293"/>
      <c r="AD368" s="294"/>
      <c r="AE368" s="78">
        <v>700000</v>
      </c>
      <c r="AF368" s="157"/>
      <c r="AG368" s="20">
        <f t="shared" si="57"/>
        <v>700000</v>
      </c>
      <c r="AH368" s="187" t="str">
        <f t="shared" si="55"/>
        <v>OK</v>
      </c>
      <c r="AI368" s="21" t="str">
        <f t="shared" si="56"/>
        <v>OK</v>
      </c>
      <c r="AJ368" s="180"/>
      <c r="AK368" s="180"/>
      <c r="AL368" s="277"/>
      <c r="AM368" s="180"/>
      <c r="AN368" s="180"/>
      <c r="AO368" s="180"/>
      <c r="AP368" s="180"/>
      <c r="AQ368" s="180"/>
      <c r="AR368" s="180"/>
      <c r="AS368" s="278"/>
      <c r="AT368" s="278"/>
      <c r="AU368" s="278"/>
    </row>
    <row r="369" spans="1:47" s="215" customFormat="1" ht="112.5" customHeight="1" x14ac:dyDescent="0.35">
      <c r="A369" s="180" t="s">
        <v>328</v>
      </c>
      <c r="B369" s="279" t="s">
        <v>856</v>
      </c>
      <c r="C369" s="39" t="s">
        <v>607</v>
      </c>
      <c r="D369" s="282">
        <v>2020</v>
      </c>
      <c r="E369" s="283">
        <v>2022</v>
      </c>
      <c r="F369" s="78">
        <v>1500000</v>
      </c>
      <c r="G369" s="80">
        <v>500000</v>
      </c>
      <c r="H369" s="79">
        <v>1000000</v>
      </c>
      <c r="I369" s="79">
        <v>0</v>
      </c>
      <c r="J369" s="79">
        <v>0</v>
      </c>
      <c r="K369" s="79">
        <v>0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  <c r="Q369" s="79">
        <v>0</v>
      </c>
      <c r="R369" s="79"/>
      <c r="S369" s="293"/>
      <c r="T369" s="293"/>
      <c r="U369" s="293"/>
      <c r="V369" s="293"/>
      <c r="W369" s="293"/>
      <c r="X369" s="293"/>
      <c r="Y369" s="293"/>
      <c r="Z369" s="293"/>
      <c r="AA369" s="293"/>
      <c r="AB369" s="293"/>
      <c r="AC369" s="293"/>
      <c r="AD369" s="294"/>
      <c r="AE369" s="78">
        <v>1500000</v>
      </c>
      <c r="AF369" s="157"/>
      <c r="AG369" s="20">
        <f t="shared" si="57"/>
        <v>1500000</v>
      </c>
      <c r="AH369" s="187" t="str">
        <f t="shared" si="55"/>
        <v>OK</v>
      </c>
      <c r="AI369" s="21" t="str">
        <f t="shared" si="56"/>
        <v>OK</v>
      </c>
      <c r="AJ369" s="180"/>
      <c r="AK369" s="180"/>
      <c r="AL369" s="277"/>
      <c r="AM369" s="180"/>
      <c r="AN369" s="180"/>
      <c r="AO369" s="180"/>
      <c r="AP369" s="180"/>
      <c r="AQ369" s="180"/>
      <c r="AR369" s="180"/>
      <c r="AS369" s="278"/>
      <c r="AT369" s="278"/>
      <c r="AU369" s="278"/>
    </row>
    <row r="370" spans="1:47" s="215" customFormat="1" ht="72" customHeight="1" x14ac:dyDescent="0.35">
      <c r="A370" s="180" t="s">
        <v>329</v>
      </c>
      <c r="B370" s="279" t="s">
        <v>909</v>
      </c>
      <c r="C370" s="39" t="s">
        <v>607</v>
      </c>
      <c r="D370" s="282">
        <v>2020</v>
      </c>
      <c r="E370" s="283">
        <v>2024</v>
      </c>
      <c r="F370" s="78">
        <v>8997785</v>
      </c>
      <c r="G370" s="80">
        <v>1400000</v>
      </c>
      <c r="H370" s="79">
        <v>2100000</v>
      </c>
      <c r="I370" s="79">
        <v>3100000</v>
      </c>
      <c r="J370" s="79">
        <v>2300000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  <c r="Q370" s="79">
        <v>0</v>
      </c>
      <c r="R370" s="79"/>
      <c r="S370" s="293"/>
      <c r="T370" s="293"/>
      <c r="U370" s="293"/>
      <c r="V370" s="293"/>
      <c r="W370" s="293"/>
      <c r="X370" s="293"/>
      <c r="Y370" s="293"/>
      <c r="Z370" s="293"/>
      <c r="AA370" s="293"/>
      <c r="AB370" s="293"/>
      <c r="AC370" s="293"/>
      <c r="AD370" s="294"/>
      <c r="AE370" s="78">
        <v>8900000</v>
      </c>
      <c r="AF370" s="157"/>
      <c r="AG370" s="20">
        <f t="shared" si="57"/>
        <v>8900000</v>
      </c>
      <c r="AH370" s="187" t="str">
        <f t="shared" si="55"/>
        <v>OK</v>
      </c>
      <c r="AI370" s="21" t="str">
        <f t="shared" si="56"/>
        <v>OK</v>
      </c>
      <c r="AJ370" s="180"/>
      <c r="AK370" s="180"/>
      <c r="AL370" s="277"/>
      <c r="AM370" s="180"/>
      <c r="AN370" s="180"/>
      <c r="AO370" s="180"/>
      <c r="AP370" s="180"/>
      <c r="AQ370" s="180"/>
      <c r="AR370" s="180"/>
      <c r="AS370" s="278"/>
      <c r="AT370" s="278"/>
      <c r="AU370" s="278"/>
    </row>
    <row r="371" spans="1:47" s="215" customFormat="1" ht="72" customHeight="1" x14ac:dyDescent="0.35">
      <c r="A371" s="180" t="s">
        <v>330</v>
      </c>
      <c r="B371" s="279" t="s">
        <v>857</v>
      </c>
      <c r="C371" s="39" t="s">
        <v>430</v>
      </c>
      <c r="D371" s="282">
        <v>2014</v>
      </c>
      <c r="E371" s="283">
        <v>2022</v>
      </c>
      <c r="F371" s="78">
        <v>10422406</v>
      </c>
      <c r="G371" s="80">
        <v>6500000</v>
      </c>
      <c r="H371" s="79">
        <v>1700000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  <c r="O371" s="79">
        <v>0</v>
      </c>
      <c r="P371" s="79">
        <v>0</v>
      </c>
      <c r="Q371" s="79">
        <v>0</v>
      </c>
      <c r="R371" s="79"/>
      <c r="S371" s="293"/>
      <c r="T371" s="293"/>
      <c r="U371" s="293"/>
      <c r="V371" s="293"/>
      <c r="W371" s="293"/>
      <c r="X371" s="293"/>
      <c r="Y371" s="293"/>
      <c r="Z371" s="293"/>
      <c r="AA371" s="293"/>
      <c r="AB371" s="293"/>
      <c r="AC371" s="293"/>
      <c r="AD371" s="294"/>
      <c r="AE371" s="78">
        <v>2199265</v>
      </c>
      <c r="AF371" s="157"/>
      <c r="AG371" s="20">
        <f t="shared" si="57"/>
        <v>8200000</v>
      </c>
      <c r="AH371" s="187" t="str">
        <f t="shared" si="55"/>
        <v>OK</v>
      </c>
      <c r="AI371" s="21" t="str">
        <f t="shared" si="56"/>
        <v>OK</v>
      </c>
      <c r="AJ371" s="180"/>
      <c r="AK371" s="180"/>
      <c r="AL371" s="277"/>
      <c r="AM371" s="180"/>
      <c r="AN371" s="180"/>
      <c r="AO371" s="180"/>
      <c r="AP371" s="180"/>
      <c r="AQ371" s="180"/>
      <c r="AR371" s="180"/>
      <c r="AS371" s="278"/>
      <c r="AT371" s="278"/>
      <c r="AU371" s="278"/>
    </row>
    <row r="372" spans="1:47" s="215" customFormat="1" ht="72" customHeight="1" x14ac:dyDescent="0.35">
      <c r="A372" s="180" t="s">
        <v>331</v>
      </c>
      <c r="B372" s="279" t="s">
        <v>858</v>
      </c>
      <c r="C372" s="39" t="s">
        <v>391</v>
      </c>
      <c r="D372" s="282">
        <v>2018</v>
      </c>
      <c r="E372" s="283">
        <v>2022</v>
      </c>
      <c r="F372" s="78">
        <v>21187413</v>
      </c>
      <c r="G372" s="80">
        <v>5000000</v>
      </c>
      <c r="H372" s="79">
        <v>13000000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  <c r="Q372" s="79">
        <v>0</v>
      </c>
      <c r="R372" s="79"/>
      <c r="S372" s="293"/>
      <c r="T372" s="293"/>
      <c r="U372" s="293"/>
      <c r="V372" s="293"/>
      <c r="W372" s="293"/>
      <c r="X372" s="293"/>
      <c r="Y372" s="293"/>
      <c r="Z372" s="293"/>
      <c r="AA372" s="293"/>
      <c r="AB372" s="293"/>
      <c r="AC372" s="293"/>
      <c r="AD372" s="294"/>
      <c r="AE372" s="78">
        <v>530000</v>
      </c>
      <c r="AF372" s="157"/>
      <c r="AG372" s="20">
        <f t="shared" si="57"/>
        <v>18000000</v>
      </c>
      <c r="AH372" s="187" t="str">
        <f t="shared" si="55"/>
        <v>OK</v>
      </c>
      <c r="AI372" s="21" t="str">
        <f t="shared" si="56"/>
        <v>OK</v>
      </c>
      <c r="AJ372" s="180"/>
      <c r="AK372" s="180"/>
      <c r="AL372" s="277"/>
      <c r="AM372" s="180"/>
      <c r="AN372" s="180"/>
      <c r="AO372" s="180"/>
      <c r="AP372" s="180"/>
      <c r="AQ372" s="180"/>
      <c r="AR372" s="180"/>
      <c r="AS372" s="278"/>
      <c r="AT372" s="278"/>
      <c r="AU372" s="278"/>
    </row>
    <row r="373" spans="1:47" s="215" customFormat="1" ht="72" customHeight="1" x14ac:dyDescent="0.35">
      <c r="A373" s="180" t="s">
        <v>332</v>
      </c>
      <c r="B373" s="279" t="s">
        <v>859</v>
      </c>
      <c r="C373" s="39" t="s">
        <v>391</v>
      </c>
      <c r="D373" s="282">
        <v>2012</v>
      </c>
      <c r="E373" s="283">
        <v>2022</v>
      </c>
      <c r="F373" s="78">
        <v>72526429</v>
      </c>
      <c r="G373" s="80">
        <v>3775000</v>
      </c>
      <c r="H373" s="79">
        <v>1000000</v>
      </c>
      <c r="I373" s="79">
        <v>0</v>
      </c>
      <c r="J373" s="79">
        <v>0</v>
      </c>
      <c r="K373" s="79">
        <v>0</v>
      </c>
      <c r="L373" s="79">
        <v>0</v>
      </c>
      <c r="M373" s="79">
        <v>0</v>
      </c>
      <c r="N373" s="79">
        <v>0</v>
      </c>
      <c r="O373" s="79">
        <v>0</v>
      </c>
      <c r="P373" s="79">
        <v>0</v>
      </c>
      <c r="Q373" s="79">
        <v>0</v>
      </c>
      <c r="R373" s="79"/>
      <c r="S373" s="293"/>
      <c r="T373" s="293"/>
      <c r="U373" s="293"/>
      <c r="V373" s="293"/>
      <c r="W373" s="293"/>
      <c r="X373" s="293"/>
      <c r="Y373" s="293"/>
      <c r="Z373" s="293"/>
      <c r="AA373" s="293"/>
      <c r="AB373" s="293"/>
      <c r="AC373" s="293"/>
      <c r="AD373" s="294"/>
      <c r="AE373" s="78">
        <v>4775000</v>
      </c>
      <c r="AF373" s="157"/>
      <c r="AG373" s="20">
        <f t="shared" si="57"/>
        <v>4775000</v>
      </c>
      <c r="AH373" s="187" t="str">
        <f t="shared" si="55"/>
        <v>OK</v>
      </c>
      <c r="AI373" s="21" t="str">
        <f t="shared" si="56"/>
        <v>OK</v>
      </c>
      <c r="AJ373" s="180"/>
      <c r="AK373" s="180"/>
      <c r="AL373" s="277"/>
      <c r="AM373" s="180"/>
      <c r="AN373" s="180"/>
      <c r="AO373" s="180"/>
      <c r="AP373" s="180"/>
      <c r="AQ373" s="180"/>
      <c r="AR373" s="180"/>
      <c r="AS373" s="278"/>
      <c r="AT373" s="278"/>
      <c r="AU373" s="278"/>
    </row>
    <row r="374" spans="1:47" s="215" customFormat="1" ht="72" customHeight="1" x14ac:dyDescent="0.35">
      <c r="A374" s="180" t="s">
        <v>333</v>
      </c>
      <c r="B374" s="279" t="s">
        <v>860</v>
      </c>
      <c r="C374" s="39" t="s">
        <v>391</v>
      </c>
      <c r="D374" s="282">
        <v>2019</v>
      </c>
      <c r="E374" s="283">
        <v>2023</v>
      </c>
      <c r="F374" s="78">
        <v>8150000</v>
      </c>
      <c r="G374" s="80">
        <v>1000000</v>
      </c>
      <c r="H374" s="79">
        <v>3000000</v>
      </c>
      <c r="I374" s="79">
        <v>4000000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  <c r="Q374" s="79">
        <v>0</v>
      </c>
      <c r="R374" s="79"/>
      <c r="S374" s="293"/>
      <c r="T374" s="293"/>
      <c r="U374" s="293"/>
      <c r="V374" s="293"/>
      <c r="W374" s="293"/>
      <c r="X374" s="293"/>
      <c r="Y374" s="293"/>
      <c r="Z374" s="293"/>
      <c r="AA374" s="293"/>
      <c r="AB374" s="293"/>
      <c r="AC374" s="293"/>
      <c r="AD374" s="294"/>
      <c r="AE374" s="78">
        <v>8000000</v>
      </c>
      <c r="AF374" s="157"/>
      <c r="AG374" s="20">
        <f t="shared" si="57"/>
        <v>8000000</v>
      </c>
      <c r="AH374" s="187" t="str">
        <f t="shared" si="55"/>
        <v>OK</v>
      </c>
      <c r="AI374" s="21" t="str">
        <f t="shared" si="56"/>
        <v>OK</v>
      </c>
      <c r="AJ374" s="180"/>
      <c r="AK374" s="180"/>
      <c r="AL374" s="277"/>
      <c r="AM374" s="180"/>
      <c r="AN374" s="180"/>
      <c r="AO374" s="180"/>
      <c r="AP374" s="180"/>
      <c r="AQ374" s="180"/>
      <c r="AR374" s="180"/>
      <c r="AS374" s="278"/>
      <c r="AT374" s="278"/>
      <c r="AU374" s="278"/>
    </row>
    <row r="375" spans="1:47" s="215" customFormat="1" ht="72" customHeight="1" x14ac:dyDescent="0.35">
      <c r="A375" s="180" t="s">
        <v>334</v>
      </c>
      <c r="B375" s="303" t="s">
        <v>861</v>
      </c>
      <c r="C375" s="39" t="s">
        <v>120</v>
      </c>
      <c r="D375" s="282">
        <v>2020</v>
      </c>
      <c r="E375" s="283">
        <v>2021</v>
      </c>
      <c r="F375" s="78">
        <v>5699092</v>
      </c>
      <c r="G375" s="80">
        <v>1500000</v>
      </c>
      <c r="H375" s="79">
        <v>0</v>
      </c>
      <c r="I375" s="79">
        <v>0</v>
      </c>
      <c r="J375" s="79">
        <v>0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  <c r="Q375" s="79">
        <v>0</v>
      </c>
      <c r="R375" s="79"/>
      <c r="S375" s="293"/>
      <c r="T375" s="293"/>
      <c r="U375" s="293"/>
      <c r="V375" s="293"/>
      <c r="W375" s="293"/>
      <c r="X375" s="293"/>
      <c r="Y375" s="293"/>
      <c r="Z375" s="293"/>
      <c r="AA375" s="293"/>
      <c r="AB375" s="293"/>
      <c r="AC375" s="293"/>
      <c r="AD375" s="294"/>
      <c r="AE375" s="78">
        <v>0</v>
      </c>
      <c r="AF375" s="157"/>
      <c r="AG375" s="20">
        <f t="shared" si="57"/>
        <v>1500000</v>
      </c>
      <c r="AH375" s="187" t="str">
        <f t="shared" ref="AH375:AH404" si="58">IF(G375&lt;=F375,"OK","BŁĄD")</f>
        <v>OK</v>
      </c>
      <c r="AI375" s="21" t="str">
        <f t="shared" si="56"/>
        <v>OK</v>
      </c>
      <c r="AJ375" s="180"/>
      <c r="AK375" s="180"/>
      <c r="AL375" s="277"/>
      <c r="AM375" s="180"/>
      <c r="AN375" s="180"/>
      <c r="AO375" s="180"/>
      <c r="AP375" s="180"/>
      <c r="AQ375" s="180"/>
      <c r="AR375" s="180"/>
      <c r="AS375" s="278"/>
      <c r="AT375" s="278"/>
      <c r="AU375" s="278"/>
    </row>
    <row r="376" spans="1:47" s="215" customFormat="1" ht="72" customHeight="1" x14ac:dyDescent="0.35">
      <c r="A376" s="180" t="s">
        <v>335</v>
      </c>
      <c r="B376" s="279" t="s">
        <v>862</v>
      </c>
      <c r="C376" s="39" t="s">
        <v>391</v>
      </c>
      <c r="D376" s="282">
        <v>2015</v>
      </c>
      <c r="E376" s="283">
        <v>2022</v>
      </c>
      <c r="F376" s="78">
        <v>16011134</v>
      </c>
      <c r="G376" s="80">
        <v>3000000</v>
      </c>
      <c r="H376" s="79">
        <v>4000000</v>
      </c>
      <c r="I376" s="79">
        <v>0</v>
      </c>
      <c r="J376" s="79">
        <v>0</v>
      </c>
      <c r="K376" s="79">
        <v>0</v>
      </c>
      <c r="L376" s="79">
        <v>0</v>
      </c>
      <c r="M376" s="79">
        <v>0</v>
      </c>
      <c r="N376" s="79">
        <v>0</v>
      </c>
      <c r="O376" s="79">
        <v>0</v>
      </c>
      <c r="P376" s="79">
        <v>0</v>
      </c>
      <c r="Q376" s="79">
        <v>0</v>
      </c>
      <c r="R376" s="79"/>
      <c r="S376" s="293"/>
      <c r="T376" s="293"/>
      <c r="U376" s="293"/>
      <c r="V376" s="293"/>
      <c r="W376" s="293"/>
      <c r="X376" s="293"/>
      <c r="Y376" s="293"/>
      <c r="Z376" s="293"/>
      <c r="AA376" s="293"/>
      <c r="AB376" s="293"/>
      <c r="AC376" s="293"/>
      <c r="AD376" s="294"/>
      <c r="AE376" s="78">
        <v>7000000</v>
      </c>
      <c r="AF376" s="157"/>
      <c r="AG376" s="20">
        <f t="shared" si="57"/>
        <v>7000000</v>
      </c>
      <c r="AH376" s="187" t="str">
        <f t="shared" si="58"/>
        <v>OK</v>
      </c>
      <c r="AI376" s="21" t="str">
        <f t="shared" si="56"/>
        <v>OK</v>
      </c>
      <c r="AJ376" s="180"/>
      <c r="AK376" s="180"/>
      <c r="AL376" s="277"/>
      <c r="AM376" s="180"/>
      <c r="AN376" s="180"/>
      <c r="AO376" s="180"/>
      <c r="AP376" s="180"/>
      <c r="AQ376" s="180"/>
      <c r="AR376" s="180"/>
      <c r="AS376" s="278"/>
      <c r="AT376" s="278"/>
      <c r="AU376" s="278"/>
    </row>
    <row r="377" spans="1:47" s="215" customFormat="1" ht="72" customHeight="1" x14ac:dyDescent="0.35">
      <c r="A377" s="180" t="s">
        <v>336</v>
      </c>
      <c r="B377" s="279" t="s">
        <v>863</v>
      </c>
      <c r="C377" s="39" t="s">
        <v>391</v>
      </c>
      <c r="D377" s="282">
        <v>2016</v>
      </c>
      <c r="E377" s="283">
        <v>2021</v>
      </c>
      <c r="F377" s="73">
        <v>44067092</v>
      </c>
      <c r="G377" s="83">
        <v>30300000</v>
      </c>
      <c r="H377" s="82">
        <v>0</v>
      </c>
      <c r="I377" s="82">
        <v>0</v>
      </c>
      <c r="J377" s="82">
        <v>0</v>
      </c>
      <c r="K377" s="82">
        <v>0</v>
      </c>
      <c r="L377" s="82">
        <v>0</v>
      </c>
      <c r="M377" s="82">
        <v>0</v>
      </c>
      <c r="N377" s="82">
        <v>0</v>
      </c>
      <c r="O377" s="82">
        <v>0</v>
      </c>
      <c r="P377" s="82">
        <v>0</v>
      </c>
      <c r="Q377" s="82">
        <v>0</v>
      </c>
      <c r="R377" s="82"/>
      <c r="S377" s="293"/>
      <c r="T377" s="293"/>
      <c r="U377" s="293"/>
      <c r="V377" s="293"/>
      <c r="W377" s="293"/>
      <c r="X377" s="293"/>
      <c r="Y377" s="293"/>
      <c r="Z377" s="293"/>
      <c r="AA377" s="293"/>
      <c r="AB377" s="293"/>
      <c r="AC377" s="293"/>
      <c r="AD377" s="294"/>
      <c r="AE377" s="73">
        <v>1057162</v>
      </c>
      <c r="AF377" s="157"/>
      <c r="AG377" s="20">
        <f t="shared" si="57"/>
        <v>30300000</v>
      </c>
      <c r="AH377" s="187" t="str">
        <f t="shared" si="58"/>
        <v>OK</v>
      </c>
      <c r="AI377" s="21" t="str">
        <f t="shared" ref="AI377:AI404" si="59">IF(SUM(G377:AD377)&gt;=AE377,"OK","BŁĄD")</f>
        <v>OK</v>
      </c>
      <c r="AJ377" s="180"/>
      <c r="AK377" s="180"/>
      <c r="AL377" s="277"/>
      <c r="AM377" s="180"/>
      <c r="AN377" s="180"/>
      <c r="AO377" s="180"/>
      <c r="AP377" s="180"/>
      <c r="AQ377" s="180"/>
      <c r="AR377" s="180"/>
      <c r="AS377" s="278"/>
      <c r="AT377" s="278"/>
      <c r="AU377" s="278"/>
    </row>
    <row r="378" spans="1:47" s="215" customFormat="1" ht="72" customHeight="1" x14ac:dyDescent="0.35">
      <c r="A378" s="180" t="s">
        <v>337</v>
      </c>
      <c r="B378" s="279" t="s">
        <v>864</v>
      </c>
      <c r="C378" s="39" t="s">
        <v>391</v>
      </c>
      <c r="D378" s="282">
        <v>2016</v>
      </c>
      <c r="E378" s="283">
        <v>2021</v>
      </c>
      <c r="F378" s="73">
        <v>16701494</v>
      </c>
      <c r="G378" s="83">
        <v>4500000</v>
      </c>
      <c r="H378" s="82">
        <v>0</v>
      </c>
      <c r="I378" s="82">
        <v>0</v>
      </c>
      <c r="J378" s="82">
        <v>0</v>
      </c>
      <c r="K378" s="82">
        <v>0</v>
      </c>
      <c r="L378" s="82">
        <v>0</v>
      </c>
      <c r="M378" s="82">
        <v>0</v>
      </c>
      <c r="N378" s="82">
        <v>0</v>
      </c>
      <c r="O378" s="82">
        <v>0</v>
      </c>
      <c r="P378" s="82">
        <v>0</v>
      </c>
      <c r="Q378" s="82">
        <v>0</v>
      </c>
      <c r="R378" s="82"/>
      <c r="S378" s="293"/>
      <c r="T378" s="293"/>
      <c r="U378" s="293"/>
      <c r="V378" s="293"/>
      <c r="W378" s="293"/>
      <c r="X378" s="293"/>
      <c r="Y378" s="293"/>
      <c r="Z378" s="293"/>
      <c r="AA378" s="293"/>
      <c r="AB378" s="293"/>
      <c r="AC378" s="293"/>
      <c r="AD378" s="294"/>
      <c r="AE378" s="73">
        <v>543647</v>
      </c>
      <c r="AF378" s="157"/>
      <c r="AG378" s="20">
        <f t="shared" si="57"/>
        <v>4500000</v>
      </c>
      <c r="AH378" s="187" t="str">
        <f t="shared" si="58"/>
        <v>OK</v>
      </c>
      <c r="AI378" s="21" t="str">
        <f t="shared" si="59"/>
        <v>OK</v>
      </c>
      <c r="AJ378" s="180"/>
      <c r="AK378" s="180"/>
      <c r="AL378" s="277"/>
      <c r="AM378" s="180"/>
      <c r="AN378" s="180"/>
      <c r="AO378" s="180"/>
      <c r="AP378" s="180"/>
      <c r="AQ378" s="180"/>
      <c r="AR378" s="180"/>
      <c r="AS378" s="278"/>
      <c r="AT378" s="278"/>
      <c r="AU378" s="278"/>
    </row>
    <row r="379" spans="1:47" s="215" customFormat="1" ht="72" customHeight="1" x14ac:dyDescent="0.35">
      <c r="A379" s="180" t="s">
        <v>338</v>
      </c>
      <c r="B379" s="279" t="s">
        <v>911</v>
      </c>
      <c r="C379" s="39" t="s">
        <v>122</v>
      </c>
      <c r="D379" s="282">
        <v>2018</v>
      </c>
      <c r="E379" s="283">
        <v>2024</v>
      </c>
      <c r="F379" s="73">
        <v>15122694</v>
      </c>
      <c r="G379" s="83">
        <v>1000000</v>
      </c>
      <c r="H379" s="82">
        <v>2000000</v>
      </c>
      <c r="I379" s="82">
        <v>3000000</v>
      </c>
      <c r="J379" s="82">
        <v>9000000</v>
      </c>
      <c r="K379" s="82">
        <v>0</v>
      </c>
      <c r="L379" s="82">
        <v>0</v>
      </c>
      <c r="M379" s="82">
        <v>0</v>
      </c>
      <c r="N379" s="82">
        <v>0</v>
      </c>
      <c r="O379" s="82">
        <v>0</v>
      </c>
      <c r="P379" s="82">
        <v>0</v>
      </c>
      <c r="Q379" s="82">
        <v>0</v>
      </c>
      <c r="R379" s="82"/>
      <c r="S379" s="293"/>
      <c r="T379" s="293"/>
      <c r="U379" s="293"/>
      <c r="V379" s="293"/>
      <c r="W379" s="293"/>
      <c r="X379" s="293"/>
      <c r="Y379" s="293"/>
      <c r="Z379" s="293"/>
      <c r="AA379" s="293"/>
      <c r="AB379" s="293"/>
      <c r="AC379" s="293"/>
      <c r="AD379" s="294"/>
      <c r="AE379" s="73">
        <v>15000000</v>
      </c>
      <c r="AF379" s="157"/>
      <c r="AG379" s="20">
        <f t="shared" si="57"/>
        <v>15000000</v>
      </c>
      <c r="AH379" s="187" t="str">
        <f t="shared" si="58"/>
        <v>OK</v>
      </c>
      <c r="AI379" s="21" t="str">
        <f t="shared" si="59"/>
        <v>OK</v>
      </c>
      <c r="AJ379" s="180"/>
      <c r="AK379" s="180"/>
      <c r="AL379" s="277"/>
      <c r="AM379" s="180"/>
      <c r="AN379" s="180"/>
      <c r="AO379" s="180"/>
      <c r="AP379" s="180"/>
      <c r="AQ379" s="180"/>
      <c r="AR379" s="180"/>
      <c r="AS379" s="278"/>
      <c r="AT379" s="278"/>
      <c r="AU379" s="278"/>
    </row>
    <row r="380" spans="1:47" s="215" customFormat="1" ht="72" customHeight="1" x14ac:dyDescent="0.35">
      <c r="A380" s="180" t="s">
        <v>339</v>
      </c>
      <c r="B380" s="279" t="s">
        <v>865</v>
      </c>
      <c r="C380" s="297" t="s">
        <v>391</v>
      </c>
      <c r="D380" s="307">
        <v>2019</v>
      </c>
      <c r="E380" s="308">
        <v>2023</v>
      </c>
      <c r="F380" s="337">
        <v>40660508</v>
      </c>
      <c r="G380" s="338">
        <v>2000000</v>
      </c>
      <c r="H380" s="291">
        <v>5000000</v>
      </c>
      <c r="I380" s="291">
        <v>33000000</v>
      </c>
      <c r="J380" s="291">
        <v>0</v>
      </c>
      <c r="K380" s="291">
        <v>0</v>
      </c>
      <c r="L380" s="291">
        <v>0</v>
      </c>
      <c r="M380" s="291">
        <v>0</v>
      </c>
      <c r="N380" s="291">
        <v>0</v>
      </c>
      <c r="O380" s="291">
        <v>0</v>
      </c>
      <c r="P380" s="291">
        <v>0</v>
      </c>
      <c r="Q380" s="291">
        <v>0</v>
      </c>
      <c r="R380" s="291"/>
      <c r="S380" s="293"/>
      <c r="T380" s="293"/>
      <c r="U380" s="293"/>
      <c r="V380" s="293"/>
      <c r="W380" s="293"/>
      <c r="X380" s="293"/>
      <c r="Y380" s="293"/>
      <c r="Z380" s="293"/>
      <c r="AA380" s="293"/>
      <c r="AB380" s="293"/>
      <c r="AC380" s="293"/>
      <c r="AD380" s="294"/>
      <c r="AE380" s="337">
        <v>39921664</v>
      </c>
      <c r="AF380" s="157"/>
      <c r="AG380" s="20">
        <f t="shared" si="57"/>
        <v>40000000</v>
      </c>
      <c r="AH380" s="187" t="str">
        <f t="shared" si="58"/>
        <v>OK</v>
      </c>
      <c r="AI380" s="21" t="str">
        <f t="shared" si="59"/>
        <v>OK</v>
      </c>
      <c r="AJ380" s="180"/>
      <c r="AK380" s="180"/>
      <c r="AL380" s="277"/>
      <c r="AM380" s="180"/>
      <c r="AN380" s="180"/>
      <c r="AO380" s="180"/>
      <c r="AP380" s="180"/>
      <c r="AQ380" s="180"/>
      <c r="AR380" s="180"/>
      <c r="AS380" s="278"/>
      <c r="AT380" s="278"/>
      <c r="AU380" s="278"/>
    </row>
    <row r="381" spans="1:47" s="215" customFormat="1" ht="72" customHeight="1" x14ac:dyDescent="0.35">
      <c r="A381" s="180" t="s">
        <v>340</v>
      </c>
      <c r="B381" s="279" t="s">
        <v>866</v>
      </c>
      <c r="C381" s="297" t="s">
        <v>867</v>
      </c>
      <c r="D381" s="307">
        <v>2018</v>
      </c>
      <c r="E381" s="308">
        <v>2023</v>
      </c>
      <c r="F381" s="337">
        <v>16894700</v>
      </c>
      <c r="G381" s="338">
        <v>4000000</v>
      </c>
      <c r="H381" s="291">
        <v>4000000</v>
      </c>
      <c r="I381" s="291">
        <v>6200000</v>
      </c>
      <c r="J381" s="291">
        <v>0</v>
      </c>
      <c r="K381" s="291">
        <v>0</v>
      </c>
      <c r="L381" s="291">
        <v>0</v>
      </c>
      <c r="M381" s="291">
        <v>0</v>
      </c>
      <c r="N381" s="291">
        <v>0</v>
      </c>
      <c r="O381" s="291">
        <v>0</v>
      </c>
      <c r="P381" s="291">
        <v>0</v>
      </c>
      <c r="Q381" s="291">
        <v>0</v>
      </c>
      <c r="R381" s="291"/>
      <c r="S381" s="293"/>
      <c r="T381" s="293"/>
      <c r="U381" s="293"/>
      <c r="V381" s="293"/>
      <c r="W381" s="293"/>
      <c r="X381" s="293"/>
      <c r="Y381" s="293"/>
      <c r="Z381" s="293"/>
      <c r="AA381" s="293"/>
      <c r="AB381" s="293"/>
      <c r="AC381" s="293"/>
      <c r="AD381" s="294"/>
      <c r="AE381" s="337">
        <v>14200000</v>
      </c>
      <c r="AF381" s="157"/>
      <c r="AG381" s="20">
        <f t="shared" si="57"/>
        <v>14200000</v>
      </c>
      <c r="AH381" s="187" t="str">
        <f t="shared" si="58"/>
        <v>OK</v>
      </c>
      <c r="AI381" s="21" t="str">
        <f t="shared" si="59"/>
        <v>OK</v>
      </c>
      <c r="AJ381" s="180"/>
      <c r="AK381" s="180"/>
      <c r="AL381" s="277"/>
      <c r="AM381" s="180"/>
      <c r="AN381" s="180"/>
      <c r="AO381" s="180"/>
      <c r="AP381" s="180"/>
      <c r="AQ381" s="180"/>
      <c r="AR381" s="180"/>
      <c r="AS381" s="278"/>
      <c r="AT381" s="278"/>
      <c r="AU381" s="278"/>
    </row>
    <row r="382" spans="1:47" s="215" customFormat="1" ht="72" customHeight="1" x14ac:dyDescent="0.35">
      <c r="A382" s="180" t="s">
        <v>341</v>
      </c>
      <c r="B382" s="303" t="s">
        <v>868</v>
      </c>
      <c r="C382" s="39" t="s">
        <v>391</v>
      </c>
      <c r="D382" s="282">
        <v>2019</v>
      </c>
      <c r="E382" s="283">
        <v>2021</v>
      </c>
      <c r="F382" s="78">
        <v>10655504</v>
      </c>
      <c r="G382" s="80">
        <v>5500000</v>
      </c>
      <c r="H382" s="79">
        <v>0</v>
      </c>
      <c r="I382" s="79">
        <v>0</v>
      </c>
      <c r="J382" s="79">
        <v>0</v>
      </c>
      <c r="K382" s="79">
        <v>0</v>
      </c>
      <c r="L382" s="79">
        <v>0</v>
      </c>
      <c r="M382" s="79">
        <v>0</v>
      </c>
      <c r="N382" s="79">
        <v>0</v>
      </c>
      <c r="O382" s="79">
        <v>0</v>
      </c>
      <c r="P382" s="79">
        <v>0</v>
      </c>
      <c r="Q382" s="79">
        <v>0</v>
      </c>
      <c r="R382" s="79"/>
      <c r="S382" s="293"/>
      <c r="T382" s="293"/>
      <c r="U382" s="293"/>
      <c r="V382" s="293"/>
      <c r="W382" s="293"/>
      <c r="X382" s="293"/>
      <c r="Y382" s="293"/>
      <c r="Z382" s="293"/>
      <c r="AA382" s="293"/>
      <c r="AB382" s="293"/>
      <c r="AC382" s="293"/>
      <c r="AD382" s="294"/>
      <c r="AE382" s="78">
        <v>972000</v>
      </c>
      <c r="AF382" s="157"/>
      <c r="AG382" s="20">
        <f t="shared" si="57"/>
        <v>5500000</v>
      </c>
      <c r="AH382" s="187" t="str">
        <f t="shared" si="58"/>
        <v>OK</v>
      </c>
      <c r="AI382" s="21" t="str">
        <f t="shared" si="59"/>
        <v>OK</v>
      </c>
      <c r="AJ382" s="180"/>
      <c r="AK382" s="180"/>
      <c r="AL382" s="277"/>
      <c r="AM382" s="180"/>
      <c r="AN382" s="180"/>
      <c r="AO382" s="180"/>
      <c r="AP382" s="180"/>
      <c r="AQ382" s="180"/>
      <c r="AR382" s="180"/>
      <c r="AS382" s="278"/>
      <c r="AT382" s="278"/>
      <c r="AU382" s="278"/>
    </row>
    <row r="383" spans="1:47" s="215" customFormat="1" ht="72" customHeight="1" x14ac:dyDescent="0.35">
      <c r="A383" s="180" t="s">
        <v>342</v>
      </c>
      <c r="B383" s="303" t="s">
        <v>869</v>
      </c>
      <c r="C383" s="39" t="s">
        <v>946</v>
      </c>
      <c r="D383" s="282">
        <v>2019</v>
      </c>
      <c r="E383" s="283">
        <v>2021</v>
      </c>
      <c r="F383" s="78">
        <v>1923650</v>
      </c>
      <c r="G383" s="80">
        <v>1300000</v>
      </c>
      <c r="H383" s="79">
        <v>0</v>
      </c>
      <c r="I383" s="79">
        <v>0</v>
      </c>
      <c r="J383" s="79">
        <v>0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  <c r="Q383" s="79">
        <v>0</v>
      </c>
      <c r="R383" s="79"/>
      <c r="S383" s="293"/>
      <c r="T383" s="293"/>
      <c r="U383" s="293"/>
      <c r="V383" s="293"/>
      <c r="W383" s="293"/>
      <c r="X383" s="293"/>
      <c r="Y383" s="293"/>
      <c r="Z383" s="293"/>
      <c r="AA383" s="293"/>
      <c r="AB383" s="293"/>
      <c r="AC383" s="293"/>
      <c r="AD383" s="294"/>
      <c r="AE383" s="78">
        <v>1300000</v>
      </c>
      <c r="AF383" s="157"/>
      <c r="AG383" s="20">
        <f t="shared" ref="AG383:AG404" si="60">SUM(G383:AD383)</f>
        <v>1300000</v>
      </c>
      <c r="AH383" s="187" t="str">
        <f t="shared" si="58"/>
        <v>OK</v>
      </c>
      <c r="AI383" s="21" t="str">
        <f t="shared" si="59"/>
        <v>OK</v>
      </c>
      <c r="AJ383" s="180"/>
      <c r="AK383" s="180"/>
      <c r="AL383" s="277"/>
      <c r="AM383" s="180"/>
      <c r="AN383" s="180"/>
      <c r="AO383" s="180"/>
      <c r="AP383" s="180"/>
      <c r="AQ383" s="180"/>
      <c r="AR383" s="180"/>
      <c r="AS383" s="278"/>
      <c r="AT383" s="278"/>
      <c r="AU383" s="278"/>
    </row>
    <row r="384" spans="1:47" s="215" customFormat="1" ht="72" customHeight="1" x14ac:dyDescent="0.35">
      <c r="A384" s="180" t="s">
        <v>343</v>
      </c>
      <c r="B384" s="303" t="s">
        <v>870</v>
      </c>
      <c r="C384" s="39" t="s">
        <v>391</v>
      </c>
      <c r="D384" s="282">
        <v>2019</v>
      </c>
      <c r="E384" s="283">
        <v>2022</v>
      </c>
      <c r="F384" s="78">
        <v>8088208</v>
      </c>
      <c r="G384" s="80">
        <v>3000000</v>
      </c>
      <c r="H384" s="79">
        <v>3000000</v>
      </c>
      <c r="I384" s="79">
        <v>0</v>
      </c>
      <c r="J384" s="79">
        <v>0</v>
      </c>
      <c r="K384" s="79">
        <v>0</v>
      </c>
      <c r="L384" s="79">
        <v>0</v>
      </c>
      <c r="M384" s="79">
        <v>0</v>
      </c>
      <c r="N384" s="79">
        <v>0</v>
      </c>
      <c r="O384" s="79">
        <v>0</v>
      </c>
      <c r="P384" s="79">
        <v>0</v>
      </c>
      <c r="Q384" s="79">
        <v>0</v>
      </c>
      <c r="R384" s="79"/>
      <c r="S384" s="293"/>
      <c r="T384" s="293"/>
      <c r="U384" s="293"/>
      <c r="V384" s="293"/>
      <c r="W384" s="293"/>
      <c r="X384" s="293"/>
      <c r="Y384" s="293"/>
      <c r="Z384" s="293"/>
      <c r="AA384" s="293"/>
      <c r="AB384" s="293"/>
      <c r="AC384" s="293"/>
      <c r="AD384" s="294"/>
      <c r="AE384" s="78">
        <v>2753774</v>
      </c>
      <c r="AF384" s="157"/>
      <c r="AG384" s="20">
        <f t="shared" si="60"/>
        <v>6000000</v>
      </c>
      <c r="AH384" s="187" t="str">
        <f t="shared" si="58"/>
        <v>OK</v>
      </c>
      <c r="AI384" s="21" t="str">
        <f t="shared" si="59"/>
        <v>OK</v>
      </c>
      <c r="AJ384" s="180"/>
      <c r="AK384" s="180"/>
      <c r="AL384" s="277"/>
      <c r="AM384" s="180"/>
      <c r="AN384" s="180"/>
      <c r="AO384" s="180"/>
      <c r="AP384" s="180"/>
      <c r="AQ384" s="180"/>
      <c r="AR384" s="180"/>
      <c r="AS384" s="278"/>
      <c r="AT384" s="278"/>
      <c r="AU384" s="278"/>
    </row>
    <row r="385" spans="1:47" s="215" customFormat="1" ht="72" customHeight="1" x14ac:dyDescent="0.35">
      <c r="A385" s="180" t="s">
        <v>344</v>
      </c>
      <c r="B385" s="303" t="s">
        <v>871</v>
      </c>
      <c r="C385" s="39" t="s">
        <v>391</v>
      </c>
      <c r="D385" s="282">
        <v>2019</v>
      </c>
      <c r="E385" s="283">
        <v>2023</v>
      </c>
      <c r="F385" s="78">
        <v>11511452</v>
      </c>
      <c r="G385" s="80">
        <v>2000000</v>
      </c>
      <c r="H385" s="79">
        <v>2000000</v>
      </c>
      <c r="I385" s="79">
        <v>7000000</v>
      </c>
      <c r="J385" s="79">
        <v>0</v>
      </c>
      <c r="K385" s="79">
        <v>0</v>
      </c>
      <c r="L385" s="79">
        <v>0</v>
      </c>
      <c r="M385" s="79">
        <v>0</v>
      </c>
      <c r="N385" s="79">
        <v>0</v>
      </c>
      <c r="O385" s="79">
        <v>0</v>
      </c>
      <c r="P385" s="79">
        <v>0</v>
      </c>
      <c r="Q385" s="79">
        <v>0</v>
      </c>
      <c r="R385" s="79"/>
      <c r="S385" s="293"/>
      <c r="T385" s="293"/>
      <c r="U385" s="293"/>
      <c r="V385" s="293"/>
      <c r="W385" s="293"/>
      <c r="X385" s="293"/>
      <c r="Y385" s="293"/>
      <c r="Z385" s="293"/>
      <c r="AA385" s="293"/>
      <c r="AB385" s="293"/>
      <c r="AC385" s="293"/>
      <c r="AD385" s="294"/>
      <c r="AE385" s="78">
        <v>793496</v>
      </c>
      <c r="AF385" s="157"/>
      <c r="AG385" s="20">
        <f t="shared" si="60"/>
        <v>11000000</v>
      </c>
      <c r="AH385" s="187" t="str">
        <f t="shared" si="58"/>
        <v>OK</v>
      </c>
      <c r="AI385" s="21" t="str">
        <f t="shared" si="59"/>
        <v>OK</v>
      </c>
      <c r="AJ385" s="180"/>
      <c r="AK385" s="180"/>
      <c r="AL385" s="277"/>
      <c r="AM385" s="180"/>
      <c r="AN385" s="180"/>
      <c r="AO385" s="180"/>
      <c r="AP385" s="180"/>
      <c r="AQ385" s="180"/>
      <c r="AR385" s="180"/>
      <c r="AS385" s="278"/>
      <c r="AT385" s="278"/>
      <c r="AU385" s="278"/>
    </row>
    <row r="386" spans="1:47" s="215" customFormat="1" ht="72" customHeight="1" x14ac:dyDescent="0.35">
      <c r="A386" s="180" t="s">
        <v>345</v>
      </c>
      <c r="B386" s="303" t="s">
        <v>872</v>
      </c>
      <c r="C386" s="39" t="s">
        <v>391</v>
      </c>
      <c r="D386" s="282">
        <v>2019</v>
      </c>
      <c r="E386" s="283">
        <v>2023</v>
      </c>
      <c r="F386" s="78">
        <v>8062000</v>
      </c>
      <c r="G386" s="80">
        <v>1000000</v>
      </c>
      <c r="H386" s="79">
        <v>3000000</v>
      </c>
      <c r="I386" s="79">
        <v>2500000</v>
      </c>
      <c r="J386" s="79">
        <v>0</v>
      </c>
      <c r="K386" s="79">
        <v>0</v>
      </c>
      <c r="L386" s="79">
        <v>0</v>
      </c>
      <c r="M386" s="79">
        <v>0</v>
      </c>
      <c r="N386" s="79">
        <v>0</v>
      </c>
      <c r="O386" s="79">
        <v>0</v>
      </c>
      <c r="P386" s="79">
        <v>0</v>
      </c>
      <c r="Q386" s="79">
        <v>0</v>
      </c>
      <c r="R386" s="79"/>
      <c r="S386" s="293"/>
      <c r="T386" s="293"/>
      <c r="U386" s="293"/>
      <c r="V386" s="293"/>
      <c r="W386" s="293"/>
      <c r="X386" s="293"/>
      <c r="Y386" s="293"/>
      <c r="Z386" s="293"/>
      <c r="AA386" s="293"/>
      <c r="AB386" s="293"/>
      <c r="AC386" s="293"/>
      <c r="AD386" s="294"/>
      <c r="AE386" s="78">
        <v>6500000</v>
      </c>
      <c r="AF386" s="157"/>
      <c r="AG386" s="20">
        <f t="shared" si="60"/>
        <v>6500000</v>
      </c>
      <c r="AH386" s="187" t="str">
        <f t="shared" si="58"/>
        <v>OK</v>
      </c>
      <c r="AI386" s="21" t="str">
        <f t="shared" si="59"/>
        <v>OK</v>
      </c>
      <c r="AJ386" s="180"/>
      <c r="AK386" s="180"/>
      <c r="AL386" s="277"/>
      <c r="AM386" s="180"/>
      <c r="AN386" s="180"/>
      <c r="AO386" s="180"/>
      <c r="AP386" s="180"/>
      <c r="AQ386" s="180"/>
      <c r="AR386" s="180"/>
      <c r="AS386" s="278"/>
      <c r="AT386" s="278"/>
      <c r="AU386" s="278"/>
    </row>
    <row r="387" spans="1:47" s="215" customFormat="1" ht="72" customHeight="1" x14ac:dyDescent="0.35">
      <c r="A387" s="180" t="s">
        <v>346</v>
      </c>
      <c r="B387" s="303" t="s">
        <v>873</v>
      </c>
      <c r="C387" s="39" t="s">
        <v>1060</v>
      </c>
      <c r="D387" s="282">
        <v>2020</v>
      </c>
      <c r="E387" s="283">
        <v>2024</v>
      </c>
      <c r="F387" s="78">
        <v>15585000</v>
      </c>
      <c r="G387" s="80">
        <v>0</v>
      </c>
      <c r="H387" s="79">
        <v>500000</v>
      </c>
      <c r="I387" s="79">
        <v>5000000</v>
      </c>
      <c r="J387" s="79">
        <v>10000000</v>
      </c>
      <c r="K387" s="79">
        <v>0</v>
      </c>
      <c r="L387" s="79">
        <v>0</v>
      </c>
      <c r="M387" s="79">
        <v>0</v>
      </c>
      <c r="N387" s="79">
        <v>0</v>
      </c>
      <c r="O387" s="79">
        <v>0</v>
      </c>
      <c r="P387" s="79">
        <v>0</v>
      </c>
      <c r="Q387" s="79">
        <v>0</v>
      </c>
      <c r="R387" s="79"/>
      <c r="S387" s="293"/>
      <c r="T387" s="293"/>
      <c r="U387" s="293"/>
      <c r="V387" s="293"/>
      <c r="W387" s="293"/>
      <c r="X387" s="293"/>
      <c r="Y387" s="293"/>
      <c r="Z387" s="293"/>
      <c r="AA387" s="293"/>
      <c r="AB387" s="293"/>
      <c r="AC387" s="293"/>
      <c r="AD387" s="294"/>
      <c r="AE387" s="78">
        <v>15500000</v>
      </c>
      <c r="AF387" s="157"/>
      <c r="AG387" s="20">
        <f t="shared" si="60"/>
        <v>15500000</v>
      </c>
      <c r="AH387" s="187" t="str">
        <f t="shared" si="58"/>
        <v>OK</v>
      </c>
      <c r="AI387" s="21" t="str">
        <f t="shared" si="59"/>
        <v>OK</v>
      </c>
      <c r="AJ387" s="180"/>
      <c r="AK387" s="180"/>
      <c r="AL387" s="277"/>
      <c r="AM387" s="180"/>
      <c r="AN387" s="180"/>
      <c r="AO387" s="180"/>
      <c r="AP387" s="180"/>
      <c r="AQ387" s="180"/>
      <c r="AR387" s="180"/>
      <c r="AS387" s="278"/>
      <c r="AT387" s="278"/>
      <c r="AU387" s="278"/>
    </row>
    <row r="388" spans="1:47" s="215" customFormat="1" ht="72" customHeight="1" x14ac:dyDescent="0.35">
      <c r="A388" s="180" t="s">
        <v>347</v>
      </c>
      <c r="B388" s="279" t="s">
        <v>874</v>
      </c>
      <c r="C388" s="39" t="s">
        <v>122</v>
      </c>
      <c r="D388" s="282">
        <v>2018</v>
      </c>
      <c r="E388" s="283">
        <v>2024</v>
      </c>
      <c r="F388" s="73">
        <v>15097140</v>
      </c>
      <c r="G388" s="83">
        <v>2000000</v>
      </c>
      <c r="H388" s="82">
        <v>3000000</v>
      </c>
      <c r="I388" s="82">
        <v>3000000</v>
      </c>
      <c r="J388" s="82">
        <v>6000000</v>
      </c>
      <c r="K388" s="82">
        <v>0</v>
      </c>
      <c r="L388" s="82">
        <v>0</v>
      </c>
      <c r="M388" s="82">
        <v>0</v>
      </c>
      <c r="N388" s="82">
        <v>0</v>
      </c>
      <c r="O388" s="82">
        <v>0</v>
      </c>
      <c r="P388" s="82">
        <v>0</v>
      </c>
      <c r="Q388" s="82">
        <v>0</v>
      </c>
      <c r="R388" s="82"/>
      <c r="S388" s="293"/>
      <c r="T388" s="293"/>
      <c r="U388" s="293"/>
      <c r="V388" s="293"/>
      <c r="W388" s="293"/>
      <c r="X388" s="293"/>
      <c r="Y388" s="293"/>
      <c r="Z388" s="293"/>
      <c r="AA388" s="293"/>
      <c r="AB388" s="293"/>
      <c r="AC388" s="293"/>
      <c r="AD388" s="294"/>
      <c r="AE388" s="73">
        <v>1156051</v>
      </c>
      <c r="AF388" s="157"/>
      <c r="AG388" s="20">
        <f t="shared" si="60"/>
        <v>14000000</v>
      </c>
      <c r="AH388" s="187" t="str">
        <f t="shared" si="58"/>
        <v>OK</v>
      </c>
      <c r="AI388" s="21" t="str">
        <f t="shared" si="59"/>
        <v>OK</v>
      </c>
      <c r="AJ388" s="180"/>
      <c r="AK388" s="180"/>
      <c r="AL388" s="277"/>
      <c r="AM388" s="180"/>
      <c r="AN388" s="180"/>
      <c r="AO388" s="180"/>
      <c r="AP388" s="180"/>
      <c r="AQ388" s="180"/>
      <c r="AR388" s="180"/>
      <c r="AS388" s="278"/>
      <c r="AT388" s="278"/>
      <c r="AU388" s="278"/>
    </row>
    <row r="389" spans="1:47" s="215" customFormat="1" ht="88.5" customHeight="1" x14ac:dyDescent="0.35">
      <c r="A389" s="180" t="s">
        <v>348</v>
      </c>
      <c r="B389" s="279" t="s">
        <v>875</v>
      </c>
      <c r="C389" s="39" t="s">
        <v>122</v>
      </c>
      <c r="D389" s="282">
        <v>2019</v>
      </c>
      <c r="E389" s="283">
        <v>2025</v>
      </c>
      <c r="F389" s="73">
        <v>61647510</v>
      </c>
      <c r="G389" s="83">
        <v>1500000</v>
      </c>
      <c r="H389" s="82">
        <v>7000000</v>
      </c>
      <c r="I389" s="82">
        <v>9000000</v>
      </c>
      <c r="J389" s="82">
        <v>17500000</v>
      </c>
      <c r="K389" s="82">
        <v>26000000</v>
      </c>
      <c r="L389" s="82">
        <v>0</v>
      </c>
      <c r="M389" s="82">
        <v>0</v>
      </c>
      <c r="N389" s="82">
        <v>0</v>
      </c>
      <c r="O389" s="82">
        <v>0</v>
      </c>
      <c r="P389" s="82">
        <v>0</v>
      </c>
      <c r="Q389" s="82">
        <v>0</v>
      </c>
      <c r="R389" s="82"/>
      <c r="S389" s="293"/>
      <c r="T389" s="293"/>
      <c r="U389" s="293"/>
      <c r="V389" s="293"/>
      <c r="W389" s="293"/>
      <c r="X389" s="293"/>
      <c r="Y389" s="293"/>
      <c r="Z389" s="293"/>
      <c r="AA389" s="293"/>
      <c r="AB389" s="293"/>
      <c r="AC389" s="293"/>
      <c r="AD389" s="294"/>
      <c r="AE389" s="73">
        <v>61000000</v>
      </c>
      <c r="AF389" s="157"/>
      <c r="AG389" s="20">
        <f t="shared" si="60"/>
        <v>61000000</v>
      </c>
      <c r="AH389" s="187" t="str">
        <f t="shared" si="58"/>
        <v>OK</v>
      </c>
      <c r="AI389" s="21" t="str">
        <f t="shared" si="59"/>
        <v>OK</v>
      </c>
      <c r="AJ389" s="180"/>
      <c r="AK389" s="180"/>
      <c r="AL389" s="277"/>
      <c r="AM389" s="180"/>
      <c r="AN389" s="180"/>
      <c r="AO389" s="180"/>
      <c r="AP389" s="180"/>
      <c r="AQ389" s="180"/>
      <c r="AR389" s="180"/>
      <c r="AS389" s="278"/>
      <c r="AT389" s="278"/>
      <c r="AU389" s="278"/>
    </row>
    <row r="390" spans="1:47" s="215" customFormat="1" ht="72" customHeight="1" x14ac:dyDescent="0.35">
      <c r="A390" s="180" t="s">
        <v>349</v>
      </c>
      <c r="B390" s="279" t="s">
        <v>876</v>
      </c>
      <c r="C390" s="39" t="s">
        <v>122</v>
      </c>
      <c r="D390" s="282">
        <v>2017</v>
      </c>
      <c r="E390" s="283">
        <v>2021</v>
      </c>
      <c r="F390" s="73">
        <v>9186882</v>
      </c>
      <c r="G390" s="83">
        <v>500000</v>
      </c>
      <c r="H390" s="82">
        <v>0</v>
      </c>
      <c r="I390" s="82">
        <v>0</v>
      </c>
      <c r="J390" s="82">
        <v>0</v>
      </c>
      <c r="K390" s="82">
        <v>0</v>
      </c>
      <c r="L390" s="82">
        <v>0</v>
      </c>
      <c r="M390" s="82">
        <v>0</v>
      </c>
      <c r="N390" s="82">
        <v>0</v>
      </c>
      <c r="O390" s="82">
        <v>0</v>
      </c>
      <c r="P390" s="82">
        <v>0</v>
      </c>
      <c r="Q390" s="82">
        <v>0</v>
      </c>
      <c r="R390" s="82"/>
      <c r="S390" s="293"/>
      <c r="T390" s="293"/>
      <c r="U390" s="293"/>
      <c r="V390" s="293"/>
      <c r="W390" s="293"/>
      <c r="X390" s="293"/>
      <c r="Y390" s="293"/>
      <c r="Z390" s="293"/>
      <c r="AA390" s="293"/>
      <c r="AB390" s="293"/>
      <c r="AC390" s="293"/>
      <c r="AD390" s="294"/>
      <c r="AE390" s="73">
        <v>500000</v>
      </c>
      <c r="AF390" s="157"/>
      <c r="AG390" s="20">
        <f t="shared" si="60"/>
        <v>500000</v>
      </c>
      <c r="AH390" s="187" t="str">
        <f t="shared" si="58"/>
        <v>OK</v>
      </c>
      <c r="AI390" s="21" t="str">
        <f t="shared" si="59"/>
        <v>OK</v>
      </c>
      <c r="AJ390" s="180"/>
      <c r="AK390" s="180"/>
      <c r="AL390" s="277"/>
      <c r="AM390" s="180"/>
      <c r="AN390" s="180"/>
      <c r="AO390" s="180"/>
      <c r="AP390" s="180"/>
      <c r="AQ390" s="180"/>
      <c r="AR390" s="180"/>
      <c r="AS390" s="278"/>
      <c r="AT390" s="278"/>
      <c r="AU390" s="278"/>
    </row>
    <row r="391" spans="1:47" s="215" customFormat="1" ht="76.5" customHeight="1" x14ac:dyDescent="0.35">
      <c r="A391" s="180" t="s">
        <v>350</v>
      </c>
      <c r="B391" s="279" t="s">
        <v>941</v>
      </c>
      <c r="C391" s="39" t="s">
        <v>122</v>
      </c>
      <c r="D391" s="282">
        <v>2017</v>
      </c>
      <c r="E391" s="283">
        <v>2022</v>
      </c>
      <c r="F391" s="73">
        <v>4827970</v>
      </c>
      <c r="G391" s="83">
        <v>3500000</v>
      </c>
      <c r="H391" s="82">
        <v>500000</v>
      </c>
      <c r="I391" s="82">
        <v>0</v>
      </c>
      <c r="J391" s="82">
        <v>0</v>
      </c>
      <c r="K391" s="82">
        <v>0</v>
      </c>
      <c r="L391" s="82">
        <v>0</v>
      </c>
      <c r="M391" s="82">
        <v>0</v>
      </c>
      <c r="N391" s="82">
        <v>0</v>
      </c>
      <c r="O391" s="82">
        <v>0</v>
      </c>
      <c r="P391" s="82">
        <v>0</v>
      </c>
      <c r="Q391" s="82">
        <v>0</v>
      </c>
      <c r="R391" s="82"/>
      <c r="S391" s="293"/>
      <c r="T391" s="293"/>
      <c r="U391" s="293"/>
      <c r="V391" s="293"/>
      <c r="W391" s="293"/>
      <c r="X391" s="293"/>
      <c r="Y391" s="293"/>
      <c r="Z391" s="293"/>
      <c r="AA391" s="293"/>
      <c r="AB391" s="293"/>
      <c r="AC391" s="293"/>
      <c r="AD391" s="294"/>
      <c r="AE391" s="73">
        <v>52648</v>
      </c>
      <c r="AF391" s="157"/>
      <c r="AG391" s="20">
        <f t="shared" si="60"/>
        <v>4000000</v>
      </c>
      <c r="AH391" s="187" t="str">
        <f t="shared" si="58"/>
        <v>OK</v>
      </c>
      <c r="AI391" s="21" t="str">
        <f t="shared" si="59"/>
        <v>OK</v>
      </c>
      <c r="AJ391" s="180"/>
      <c r="AK391" s="180"/>
      <c r="AL391" s="277"/>
      <c r="AM391" s="180"/>
      <c r="AN391" s="180"/>
      <c r="AO391" s="180"/>
      <c r="AP391" s="180"/>
      <c r="AQ391" s="180"/>
      <c r="AR391" s="180"/>
      <c r="AS391" s="278"/>
      <c r="AT391" s="278"/>
      <c r="AU391" s="278"/>
    </row>
    <row r="392" spans="1:47" s="215" customFormat="1" ht="72" customHeight="1" x14ac:dyDescent="0.35">
      <c r="A392" s="180" t="s">
        <v>351</v>
      </c>
      <c r="B392" s="303" t="s">
        <v>877</v>
      </c>
      <c r="C392" s="304" t="s">
        <v>122</v>
      </c>
      <c r="D392" s="282">
        <v>2017</v>
      </c>
      <c r="E392" s="283">
        <v>2022</v>
      </c>
      <c r="F392" s="78">
        <v>4544500</v>
      </c>
      <c r="G392" s="80">
        <v>2500000</v>
      </c>
      <c r="H392" s="79">
        <v>1000000</v>
      </c>
      <c r="I392" s="79">
        <v>0</v>
      </c>
      <c r="J392" s="79">
        <v>0</v>
      </c>
      <c r="K392" s="79">
        <v>0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  <c r="Q392" s="79">
        <v>0</v>
      </c>
      <c r="R392" s="79"/>
      <c r="S392" s="293"/>
      <c r="T392" s="293"/>
      <c r="U392" s="293"/>
      <c r="V392" s="293"/>
      <c r="W392" s="293"/>
      <c r="X392" s="293"/>
      <c r="Y392" s="293"/>
      <c r="Z392" s="293"/>
      <c r="AA392" s="293"/>
      <c r="AB392" s="293"/>
      <c r="AC392" s="293"/>
      <c r="AD392" s="294"/>
      <c r="AE392" s="78">
        <v>9743</v>
      </c>
      <c r="AF392" s="157"/>
      <c r="AG392" s="20">
        <f t="shared" si="60"/>
        <v>3500000</v>
      </c>
      <c r="AH392" s="187" t="str">
        <f t="shared" si="58"/>
        <v>OK</v>
      </c>
      <c r="AI392" s="21" t="str">
        <f t="shared" si="59"/>
        <v>OK</v>
      </c>
      <c r="AJ392" s="180"/>
      <c r="AK392" s="180"/>
      <c r="AL392" s="277"/>
      <c r="AM392" s="180"/>
      <c r="AN392" s="180"/>
      <c r="AO392" s="180"/>
      <c r="AP392" s="180"/>
      <c r="AQ392" s="180"/>
      <c r="AR392" s="180"/>
      <c r="AS392" s="278"/>
      <c r="AT392" s="278"/>
      <c r="AU392" s="278"/>
    </row>
    <row r="393" spans="1:47" s="215" customFormat="1" ht="72" customHeight="1" x14ac:dyDescent="0.35">
      <c r="A393" s="180" t="s">
        <v>352</v>
      </c>
      <c r="B393" s="279" t="s">
        <v>878</v>
      </c>
      <c r="C393" s="39" t="s">
        <v>122</v>
      </c>
      <c r="D393" s="282">
        <v>2011</v>
      </c>
      <c r="E393" s="283">
        <v>2021</v>
      </c>
      <c r="F393" s="78">
        <v>26505599</v>
      </c>
      <c r="G393" s="80">
        <v>2224671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/>
      <c r="S393" s="293"/>
      <c r="T393" s="293"/>
      <c r="U393" s="293"/>
      <c r="V393" s="293"/>
      <c r="W393" s="293"/>
      <c r="X393" s="293"/>
      <c r="Y393" s="293"/>
      <c r="Z393" s="293"/>
      <c r="AA393" s="293"/>
      <c r="AB393" s="293"/>
      <c r="AC393" s="293"/>
      <c r="AD393" s="294"/>
      <c r="AE393" s="78">
        <v>0</v>
      </c>
      <c r="AF393" s="157"/>
      <c r="AG393" s="20">
        <f t="shared" si="60"/>
        <v>2224671</v>
      </c>
      <c r="AH393" s="187" t="str">
        <f t="shared" si="58"/>
        <v>OK</v>
      </c>
      <c r="AI393" s="21" t="str">
        <f t="shared" si="59"/>
        <v>OK</v>
      </c>
      <c r="AJ393" s="180"/>
      <c r="AK393" s="180"/>
      <c r="AL393" s="277"/>
      <c r="AM393" s="180"/>
      <c r="AN393" s="180"/>
      <c r="AO393" s="180"/>
      <c r="AP393" s="180"/>
      <c r="AQ393" s="180"/>
      <c r="AR393" s="180"/>
      <c r="AS393" s="278"/>
      <c r="AT393" s="278"/>
      <c r="AU393" s="278"/>
    </row>
    <row r="394" spans="1:47" s="215" customFormat="1" ht="72" customHeight="1" x14ac:dyDescent="0.35">
      <c r="A394" s="180" t="s">
        <v>353</v>
      </c>
      <c r="B394" s="279" t="s">
        <v>879</v>
      </c>
      <c r="C394" s="39" t="s">
        <v>122</v>
      </c>
      <c r="D394" s="282">
        <v>2017</v>
      </c>
      <c r="E394" s="283">
        <v>2021</v>
      </c>
      <c r="F394" s="78">
        <v>31368384</v>
      </c>
      <c r="G394" s="80">
        <v>5400000</v>
      </c>
      <c r="H394" s="79">
        <v>0</v>
      </c>
      <c r="I394" s="79">
        <v>0</v>
      </c>
      <c r="J394" s="79">
        <v>0</v>
      </c>
      <c r="K394" s="79">
        <v>0</v>
      </c>
      <c r="L394" s="79">
        <v>0</v>
      </c>
      <c r="M394" s="79">
        <v>0</v>
      </c>
      <c r="N394" s="79">
        <v>0</v>
      </c>
      <c r="O394" s="79">
        <v>0</v>
      </c>
      <c r="P394" s="79">
        <v>0</v>
      </c>
      <c r="Q394" s="79">
        <v>0</v>
      </c>
      <c r="R394" s="79"/>
      <c r="S394" s="293"/>
      <c r="T394" s="293"/>
      <c r="U394" s="293"/>
      <c r="V394" s="293"/>
      <c r="W394" s="293"/>
      <c r="X394" s="293"/>
      <c r="Y394" s="293"/>
      <c r="Z394" s="293"/>
      <c r="AA394" s="293"/>
      <c r="AB394" s="293"/>
      <c r="AC394" s="293"/>
      <c r="AD394" s="294"/>
      <c r="AE394" s="78">
        <v>2400000</v>
      </c>
      <c r="AF394" s="157"/>
      <c r="AG394" s="20">
        <f t="shared" si="60"/>
        <v>5400000</v>
      </c>
      <c r="AH394" s="187" t="str">
        <f t="shared" si="58"/>
        <v>OK</v>
      </c>
      <c r="AI394" s="21" t="str">
        <f t="shared" si="59"/>
        <v>OK</v>
      </c>
      <c r="AJ394" s="180"/>
      <c r="AK394" s="180"/>
      <c r="AL394" s="277"/>
      <c r="AM394" s="180"/>
      <c r="AN394" s="180"/>
      <c r="AO394" s="180"/>
      <c r="AP394" s="180"/>
      <c r="AQ394" s="180"/>
      <c r="AR394" s="180"/>
      <c r="AS394" s="278"/>
      <c r="AT394" s="278"/>
      <c r="AU394" s="278"/>
    </row>
    <row r="395" spans="1:47" s="215" customFormat="1" ht="72" customHeight="1" x14ac:dyDescent="0.35">
      <c r="A395" s="180" t="s">
        <v>354</v>
      </c>
      <c r="B395" s="279" t="s">
        <v>880</v>
      </c>
      <c r="C395" s="39" t="s">
        <v>122</v>
      </c>
      <c r="D395" s="282">
        <v>2017</v>
      </c>
      <c r="E395" s="283">
        <v>2025</v>
      </c>
      <c r="F395" s="78">
        <v>6450000</v>
      </c>
      <c r="G395" s="80">
        <v>450000</v>
      </c>
      <c r="H395" s="79">
        <v>0</v>
      </c>
      <c r="I395" s="79">
        <v>0</v>
      </c>
      <c r="J395" s="79">
        <v>0</v>
      </c>
      <c r="K395" s="79">
        <v>6000000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  <c r="Q395" s="79">
        <v>0</v>
      </c>
      <c r="R395" s="79"/>
      <c r="S395" s="293"/>
      <c r="T395" s="293"/>
      <c r="U395" s="293"/>
      <c r="V395" s="293"/>
      <c r="W395" s="293"/>
      <c r="X395" s="293"/>
      <c r="Y395" s="293"/>
      <c r="Z395" s="293"/>
      <c r="AA395" s="293"/>
      <c r="AB395" s="293"/>
      <c r="AC395" s="293"/>
      <c r="AD395" s="294"/>
      <c r="AE395" s="78">
        <v>6450000</v>
      </c>
      <c r="AF395" s="157"/>
      <c r="AG395" s="20">
        <f t="shared" si="60"/>
        <v>6450000</v>
      </c>
      <c r="AH395" s="187" t="str">
        <f t="shared" si="58"/>
        <v>OK</v>
      </c>
      <c r="AI395" s="21" t="str">
        <f t="shared" si="59"/>
        <v>OK</v>
      </c>
      <c r="AJ395" s="180"/>
      <c r="AK395" s="180"/>
      <c r="AL395" s="277"/>
      <c r="AM395" s="180"/>
      <c r="AN395" s="180"/>
      <c r="AO395" s="180"/>
      <c r="AP395" s="180"/>
      <c r="AQ395" s="180"/>
      <c r="AR395" s="180"/>
      <c r="AS395" s="278"/>
      <c r="AT395" s="278"/>
      <c r="AU395" s="278"/>
    </row>
    <row r="396" spans="1:47" s="215" customFormat="1" ht="88.5" customHeight="1" x14ac:dyDescent="0.35">
      <c r="A396" s="180" t="s">
        <v>355</v>
      </c>
      <c r="B396" s="303" t="s">
        <v>937</v>
      </c>
      <c r="C396" s="304" t="s">
        <v>122</v>
      </c>
      <c r="D396" s="282">
        <v>2019</v>
      </c>
      <c r="E396" s="283">
        <v>2022</v>
      </c>
      <c r="F396" s="78">
        <v>1657638</v>
      </c>
      <c r="G396" s="80">
        <v>600000</v>
      </c>
      <c r="H396" s="79">
        <v>1000000</v>
      </c>
      <c r="I396" s="79">
        <v>0</v>
      </c>
      <c r="J396" s="79">
        <v>0</v>
      </c>
      <c r="K396" s="79">
        <v>0</v>
      </c>
      <c r="L396" s="79">
        <v>0</v>
      </c>
      <c r="M396" s="79">
        <v>0</v>
      </c>
      <c r="N396" s="79">
        <v>0</v>
      </c>
      <c r="O396" s="79">
        <v>0</v>
      </c>
      <c r="P396" s="79">
        <v>0</v>
      </c>
      <c r="Q396" s="79">
        <v>0</v>
      </c>
      <c r="R396" s="79"/>
      <c r="S396" s="293"/>
      <c r="T396" s="293"/>
      <c r="U396" s="293"/>
      <c r="V396" s="293"/>
      <c r="W396" s="293"/>
      <c r="X396" s="293"/>
      <c r="Y396" s="293"/>
      <c r="Z396" s="293"/>
      <c r="AA396" s="293"/>
      <c r="AB396" s="293"/>
      <c r="AC396" s="293"/>
      <c r="AD396" s="294"/>
      <c r="AE396" s="78">
        <v>1600000</v>
      </c>
      <c r="AF396" s="157"/>
      <c r="AG396" s="20">
        <f t="shared" si="60"/>
        <v>1600000</v>
      </c>
      <c r="AH396" s="187" t="str">
        <f t="shared" si="58"/>
        <v>OK</v>
      </c>
      <c r="AI396" s="21" t="str">
        <f t="shared" si="59"/>
        <v>OK</v>
      </c>
      <c r="AJ396" s="180"/>
      <c r="AK396" s="180"/>
      <c r="AL396" s="277"/>
      <c r="AM396" s="180"/>
      <c r="AN396" s="180"/>
      <c r="AO396" s="180"/>
      <c r="AP396" s="180"/>
      <c r="AQ396" s="180"/>
      <c r="AR396" s="180"/>
      <c r="AS396" s="278"/>
      <c r="AT396" s="278"/>
      <c r="AU396" s="278"/>
    </row>
    <row r="397" spans="1:47" s="215" customFormat="1" ht="72" customHeight="1" x14ac:dyDescent="0.35">
      <c r="A397" s="180" t="s">
        <v>356</v>
      </c>
      <c r="B397" s="303" t="s">
        <v>881</v>
      </c>
      <c r="C397" s="304" t="s">
        <v>122</v>
      </c>
      <c r="D397" s="282">
        <v>2019</v>
      </c>
      <c r="E397" s="283">
        <v>2023</v>
      </c>
      <c r="F397" s="78">
        <v>13149445</v>
      </c>
      <c r="G397" s="80">
        <v>1000000</v>
      </c>
      <c r="H397" s="79">
        <v>2000000</v>
      </c>
      <c r="I397" s="79">
        <v>9000000</v>
      </c>
      <c r="J397" s="79">
        <v>0</v>
      </c>
      <c r="K397" s="79">
        <v>0</v>
      </c>
      <c r="L397" s="79">
        <v>0</v>
      </c>
      <c r="M397" s="79">
        <v>0</v>
      </c>
      <c r="N397" s="79">
        <v>0</v>
      </c>
      <c r="O397" s="79">
        <v>0</v>
      </c>
      <c r="P397" s="79">
        <v>0</v>
      </c>
      <c r="Q397" s="79">
        <v>0</v>
      </c>
      <c r="R397" s="79"/>
      <c r="S397" s="293"/>
      <c r="T397" s="293"/>
      <c r="U397" s="293"/>
      <c r="V397" s="293"/>
      <c r="W397" s="293"/>
      <c r="X397" s="293"/>
      <c r="Y397" s="293"/>
      <c r="Z397" s="293"/>
      <c r="AA397" s="293"/>
      <c r="AB397" s="293"/>
      <c r="AC397" s="293"/>
      <c r="AD397" s="294"/>
      <c r="AE397" s="78">
        <v>4628883</v>
      </c>
      <c r="AF397" s="157"/>
      <c r="AG397" s="20">
        <f t="shared" si="60"/>
        <v>12000000</v>
      </c>
      <c r="AH397" s="187" t="str">
        <f t="shared" si="58"/>
        <v>OK</v>
      </c>
      <c r="AI397" s="21" t="str">
        <f t="shared" si="59"/>
        <v>OK</v>
      </c>
      <c r="AJ397" s="180"/>
      <c r="AK397" s="180"/>
      <c r="AL397" s="277"/>
      <c r="AM397" s="180"/>
      <c r="AN397" s="180"/>
      <c r="AO397" s="180"/>
      <c r="AP397" s="180"/>
      <c r="AQ397" s="180"/>
      <c r="AR397" s="180"/>
      <c r="AS397" s="278"/>
      <c r="AT397" s="278"/>
      <c r="AU397" s="278"/>
    </row>
    <row r="398" spans="1:47" s="215" customFormat="1" ht="72" customHeight="1" x14ac:dyDescent="0.35">
      <c r="A398" s="180" t="s">
        <v>357</v>
      </c>
      <c r="B398" s="303" t="s">
        <v>882</v>
      </c>
      <c r="C398" s="304" t="s">
        <v>122</v>
      </c>
      <c r="D398" s="282">
        <v>2019</v>
      </c>
      <c r="E398" s="283">
        <v>2023</v>
      </c>
      <c r="F398" s="78">
        <v>3500000</v>
      </c>
      <c r="G398" s="80">
        <v>0</v>
      </c>
      <c r="H398" s="79">
        <v>1000000</v>
      </c>
      <c r="I398" s="79">
        <v>2000000</v>
      </c>
      <c r="J398" s="79">
        <v>0</v>
      </c>
      <c r="K398" s="79">
        <v>0</v>
      </c>
      <c r="L398" s="79">
        <v>0</v>
      </c>
      <c r="M398" s="79">
        <v>0</v>
      </c>
      <c r="N398" s="79">
        <v>0</v>
      </c>
      <c r="O398" s="79">
        <v>0</v>
      </c>
      <c r="P398" s="79">
        <v>0</v>
      </c>
      <c r="Q398" s="79">
        <v>0</v>
      </c>
      <c r="R398" s="79"/>
      <c r="S398" s="293"/>
      <c r="T398" s="293"/>
      <c r="U398" s="293"/>
      <c r="V398" s="293"/>
      <c r="W398" s="293"/>
      <c r="X398" s="293"/>
      <c r="Y398" s="293"/>
      <c r="Z398" s="293"/>
      <c r="AA398" s="293"/>
      <c r="AB398" s="293"/>
      <c r="AC398" s="293"/>
      <c r="AD398" s="294"/>
      <c r="AE398" s="78">
        <v>3000000</v>
      </c>
      <c r="AF398" s="157"/>
      <c r="AG398" s="20">
        <f t="shared" si="60"/>
        <v>3000000</v>
      </c>
      <c r="AH398" s="187" t="str">
        <f t="shared" si="58"/>
        <v>OK</v>
      </c>
      <c r="AI398" s="21" t="str">
        <f t="shared" si="59"/>
        <v>OK</v>
      </c>
      <c r="AJ398" s="180"/>
      <c r="AK398" s="180"/>
      <c r="AL398" s="277"/>
      <c r="AM398" s="180"/>
      <c r="AN398" s="180"/>
      <c r="AO398" s="180"/>
      <c r="AP398" s="180"/>
      <c r="AQ398" s="180"/>
      <c r="AR398" s="180"/>
      <c r="AS398" s="278"/>
      <c r="AT398" s="278"/>
      <c r="AU398" s="278"/>
    </row>
    <row r="399" spans="1:47" s="215" customFormat="1" ht="86.25" customHeight="1" x14ac:dyDescent="0.35">
      <c r="A399" s="180" t="s">
        <v>358</v>
      </c>
      <c r="B399" s="303" t="s">
        <v>883</v>
      </c>
      <c r="C399" s="304" t="s">
        <v>122</v>
      </c>
      <c r="D399" s="282">
        <v>2020</v>
      </c>
      <c r="E399" s="283">
        <v>2025</v>
      </c>
      <c r="F399" s="78">
        <v>20435300</v>
      </c>
      <c r="G399" s="80">
        <v>300000</v>
      </c>
      <c r="H399" s="79">
        <v>1000000</v>
      </c>
      <c r="I399" s="79">
        <v>2000000</v>
      </c>
      <c r="J399" s="79">
        <v>3000000</v>
      </c>
      <c r="K399" s="79">
        <v>14000000</v>
      </c>
      <c r="L399" s="79">
        <v>0</v>
      </c>
      <c r="M399" s="79">
        <v>0</v>
      </c>
      <c r="N399" s="79">
        <v>0</v>
      </c>
      <c r="O399" s="79">
        <v>0</v>
      </c>
      <c r="P399" s="79">
        <v>0</v>
      </c>
      <c r="Q399" s="79">
        <v>0</v>
      </c>
      <c r="R399" s="79"/>
      <c r="S399" s="293"/>
      <c r="T399" s="293"/>
      <c r="U399" s="293"/>
      <c r="V399" s="293"/>
      <c r="W399" s="293"/>
      <c r="X399" s="293"/>
      <c r="Y399" s="293"/>
      <c r="Z399" s="293"/>
      <c r="AA399" s="293"/>
      <c r="AB399" s="293"/>
      <c r="AC399" s="293"/>
      <c r="AD399" s="294"/>
      <c r="AE399" s="78">
        <v>20300000</v>
      </c>
      <c r="AF399" s="157"/>
      <c r="AG399" s="20">
        <f t="shared" si="60"/>
        <v>20300000</v>
      </c>
      <c r="AH399" s="187" t="str">
        <f t="shared" si="58"/>
        <v>OK</v>
      </c>
      <c r="AI399" s="21" t="str">
        <f t="shared" si="59"/>
        <v>OK</v>
      </c>
      <c r="AJ399" s="180"/>
      <c r="AK399" s="180"/>
      <c r="AL399" s="277"/>
      <c r="AM399" s="180"/>
      <c r="AN399" s="180"/>
      <c r="AO399" s="180"/>
      <c r="AP399" s="180"/>
      <c r="AQ399" s="180"/>
      <c r="AR399" s="180"/>
      <c r="AS399" s="278"/>
      <c r="AT399" s="278"/>
      <c r="AU399" s="278"/>
    </row>
    <row r="400" spans="1:47" s="215" customFormat="1" ht="72" customHeight="1" x14ac:dyDescent="0.35">
      <c r="A400" s="180" t="s">
        <v>359</v>
      </c>
      <c r="B400" s="303" t="s">
        <v>884</v>
      </c>
      <c r="C400" s="304" t="s">
        <v>122</v>
      </c>
      <c r="D400" s="282">
        <v>2020</v>
      </c>
      <c r="E400" s="283">
        <v>2021</v>
      </c>
      <c r="F400" s="78">
        <v>150000</v>
      </c>
      <c r="G400" s="80">
        <v>150000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  <c r="Q400" s="79">
        <v>0</v>
      </c>
      <c r="R400" s="79"/>
      <c r="S400" s="293"/>
      <c r="T400" s="293"/>
      <c r="U400" s="293"/>
      <c r="V400" s="293"/>
      <c r="W400" s="293"/>
      <c r="X400" s="293"/>
      <c r="Y400" s="293"/>
      <c r="Z400" s="293"/>
      <c r="AA400" s="293"/>
      <c r="AB400" s="293"/>
      <c r="AC400" s="293"/>
      <c r="AD400" s="294"/>
      <c r="AE400" s="78">
        <v>150000</v>
      </c>
      <c r="AF400" s="157"/>
      <c r="AG400" s="20">
        <f t="shared" si="60"/>
        <v>150000</v>
      </c>
      <c r="AH400" s="187" t="str">
        <f t="shared" si="58"/>
        <v>OK</v>
      </c>
      <c r="AI400" s="21" t="str">
        <f t="shared" si="59"/>
        <v>OK</v>
      </c>
      <c r="AJ400" s="180"/>
      <c r="AK400" s="180"/>
      <c r="AL400" s="277"/>
      <c r="AM400" s="180"/>
      <c r="AN400" s="180"/>
      <c r="AO400" s="180"/>
      <c r="AP400" s="180"/>
      <c r="AQ400" s="180"/>
      <c r="AR400" s="180"/>
      <c r="AS400" s="278"/>
      <c r="AT400" s="278"/>
      <c r="AU400" s="278"/>
    </row>
    <row r="401" spans="1:47" s="215" customFormat="1" ht="83.25" customHeight="1" x14ac:dyDescent="0.35">
      <c r="A401" s="180" t="s">
        <v>360</v>
      </c>
      <c r="B401" s="303" t="s">
        <v>885</v>
      </c>
      <c r="C401" s="304" t="s">
        <v>122</v>
      </c>
      <c r="D401" s="282">
        <v>2020</v>
      </c>
      <c r="E401" s="283">
        <v>2021</v>
      </c>
      <c r="F401" s="78">
        <v>500000</v>
      </c>
      <c r="G401" s="80">
        <v>500000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  <c r="Q401" s="79">
        <v>0</v>
      </c>
      <c r="R401" s="79"/>
      <c r="S401" s="293"/>
      <c r="T401" s="293"/>
      <c r="U401" s="293"/>
      <c r="V401" s="293"/>
      <c r="W401" s="293"/>
      <c r="X401" s="293"/>
      <c r="Y401" s="293"/>
      <c r="Z401" s="293"/>
      <c r="AA401" s="293"/>
      <c r="AB401" s="293"/>
      <c r="AC401" s="293"/>
      <c r="AD401" s="294"/>
      <c r="AE401" s="78">
        <v>500000</v>
      </c>
      <c r="AF401" s="157"/>
      <c r="AG401" s="20">
        <f t="shared" si="60"/>
        <v>500000</v>
      </c>
      <c r="AH401" s="187" t="str">
        <f t="shared" si="58"/>
        <v>OK</v>
      </c>
      <c r="AI401" s="21" t="str">
        <f t="shared" si="59"/>
        <v>OK</v>
      </c>
      <c r="AJ401" s="180"/>
      <c r="AK401" s="180"/>
      <c r="AL401" s="277"/>
      <c r="AM401" s="180"/>
      <c r="AN401" s="180"/>
      <c r="AO401" s="180"/>
      <c r="AP401" s="180"/>
      <c r="AQ401" s="180"/>
      <c r="AR401" s="180"/>
      <c r="AS401" s="278"/>
      <c r="AT401" s="278"/>
      <c r="AU401" s="278"/>
    </row>
    <row r="402" spans="1:47" s="215" customFormat="1" ht="72" customHeight="1" x14ac:dyDescent="0.35">
      <c r="A402" s="180" t="s">
        <v>361</v>
      </c>
      <c r="B402" s="303" t="s">
        <v>886</v>
      </c>
      <c r="C402" s="304" t="s">
        <v>122</v>
      </c>
      <c r="D402" s="282">
        <v>2020</v>
      </c>
      <c r="E402" s="283">
        <v>2022</v>
      </c>
      <c r="F402" s="78">
        <v>4075030</v>
      </c>
      <c r="G402" s="80">
        <v>1000000</v>
      </c>
      <c r="H402" s="79">
        <v>3000000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  <c r="Q402" s="79">
        <v>0</v>
      </c>
      <c r="R402" s="79"/>
      <c r="S402" s="293"/>
      <c r="T402" s="293"/>
      <c r="U402" s="293"/>
      <c r="V402" s="293"/>
      <c r="W402" s="293"/>
      <c r="X402" s="293"/>
      <c r="Y402" s="293"/>
      <c r="Z402" s="293"/>
      <c r="AA402" s="293"/>
      <c r="AB402" s="293"/>
      <c r="AC402" s="293"/>
      <c r="AD402" s="294"/>
      <c r="AE402" s="78">
        <v>4000000</v>
      </c>
      <c r="AF402" s="157"/>
      <c r="AG402" s="20">
        <f t="shared" si="60"/>
        <v>4000000</v>
      </c>
      <c r="AH402" s="187" t="str">
        <f t="shared" si="58"/>
        <v>OK</v>
      </c>
      <c r="AI402" s="21" t="str">
        <f t="shared" si="59"/>
        <v>OK</v>
      </c>
      <c r="AJ402" s="180"/>
      <c r="AK402" s="180"/>
      <c r="AL402" s="277"/>
      <c r="AM402" s="180"/>
      <c r="AN402" s="180"/>
      <c r="AO402" s="180"/>
      <c r="AP402" s="180"/>
      <c r="AQ402" s="180"/>
      <c r="AR402" s="180"/>
      <c r="AS402" s="278"/>
      <c r="AT402" s="278"/>
      <c r="AU402" s="278"/>
    </row>
    <row r="403" spans="1:47" s="215" customFormat="1" ht="72" customHeight="1" x14ac:dyDescent="0.35">
      <c r="A403" s="180" t="s">
        <v>362</v>
      </c>
      <c r="B403" s="303" t="s">
        <v>887</v>
      </c>
      <c r="C403" s="304" t="s">
        <v>122</v>
      </c>
      <c r="D403" s="282">
        <v>2020</v>
      </c>
      <c r="E403" s="283">
        <v>2022</v>
      </c>
      <c r="F403" s="78">
        <v>2000000</v>
      </c>
      <c r="G403" s="80">
        <v>145000</v>
      </c>
      <c r="H403" s="79">
        <v>1850000</v>
      </c>
      <c r="I403" s="79">
        <v>0</v>
      </c>
      <c r="J403" s="79">
        <v>0</v>
      </c>
      <c r="K403" s="79">
        <v>0</v>
      </c>
      <c r="L403" s="79">
        <v>0</v>
      </c>
      <c r="M403" s="79">
        <v>0</v>
      </c>
      <c r="N403" s="79">
        <v>0</v>
      </c>
      <c r="O403" s="79">
        <v>0</v>
      </c>
      <c r="P403" s="79">
        <v>0</v>
      </c>
      <c r="Q403" s="79">
        <v>0</v>
      </c>
      <c r="R403" s="79"/>
      <c r="S403" s="293"/>
      <c r="T403" s="293"/>
      <c r="U403" s="293"/>
      <c r="V403" s="293"/>
      <c r="W403" s="293"/>
      <c r="X403" s="293"/>
      <c r="Y403" s="293"/>
      <c r="Z403" s="293"/>
      <c r="AA403" s="293"/>
      <c r="AB403" s="293"/>
      <c r="AC403" s="293"/>
      <c r="AD403" s="294"/>
      <c r="AE403" s="78">
        <v>1995000</v>
      </c>
      <c r="AF403" s="157"/>
      <c r="AG403" s="20">
        <f t="shared" si="60"/>
        <v>1995000</v>
      </c>
      <c r="AH403" s="187" t="str">
        <f t="shared" si="58"/>
        <v>OK</v>
      </c>
      <c r="AI403" s="21" t="str">
        <f t="shared" si="59"/>
        <v>OK</v>
      </c>
      <c r="AJ403" s="180"/>
      <c r="AK403" s="180"/>
      <c r="AL403" s="277"/>
      <c r="AM403" s="180"/>
      <c r="AN403" s="180"/>
      <c r="AO403" s="180"/>
      <c r="AP403" s="180"/>
      <c r="AQ403" s="180"/>
      <c r="AR403" s="180"/>
      <c r="AS403" s="278"/>
      <c r="AT403" s="278"/>
      <c r="AU403" s="278"/>
    </row>
    <row r="404" spans="1:47" s="215" customFormat="1" ht="72" customHeight="1" x14ac:dyDescent="0.35">
      <c r="A404" s="180" t="s">
        <v>363</v>
      </c>
      <c r="B404" s="303" t="s">
        <v>888</v>
      </c>
      <c r="C404" s="304" t="s">
        <v>122</v>
      </c>
      <c r="D404" s="282">
        <v>2020</v>
      </c>
      <c r="E404" s="283">
        <v>2021</v>
      </c>
      <c r="F404" s="78">
        <v>423500</v>
      </c>
      <c r="G404" s="80">
        <v>172500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  <c r="Q404" s="79">
        <v>0</v>
      </c>
      <c r="R404" s="79"/>
      <c r="S404" s="293"/>
      <c r="T404" s="293"/>
      <c r="U404" s="293"/>
      <c r="V404" s="293"/>
      <c r="W404" s="293"/>
      <c r="X404" s="293"/>
      <c r="Y404" s="293"/>
      <c r="Z404" s="293"/>
      <c r="AA404" s="293"/>
      <c r="AB404" s="293"/>
      <c r="AC404" s="293"/>
      <c r="AD404" s="294"/>
      <c r="AE404" s="78">
        <v>0</v>
      </c>
      <c r="AF404" s="157"/>
      <c r="AG404" s="20">
        <f t="shared" si="60"/>
        <v>172500</v>
      </c>
      <c r="AH404" s="187" t="str">
        <f t="shared" si="58"/>
        <v>OK</v>
      </c>
      <c r="AI404" s="21" t="str">
        <f t="shared" si="59"/>
        <v>OK</v>
      </c>
      <c r="AJ404" s="180"/>
      <c r="AK404" s="180"/>
      <c r="AL404" s="277"/>
      <c r="AM404" s="180"/>
      <c r="AN404" s="180"/>
      <c r="AO404" s="180"/>
      <c r="AP404" s="180"/>
      <c r="AQ404" s="180"/>
      <c r="AR404" s="180"/>
      <c r="AS404" s="278"/>
      <c r="AT404" s="278"/>
      <c r="AU404" s="278"/>
    </row>
    <row r="405" spans="1:47" s="215" customFormat="1" ht="72" customHeight="1" x14ac:dyDescent="0.35">
      <c r="A405" s="180" t="s">
        <v>364</v>
      </c>
      <c r="B405" s="303" t="s">
        <v>1051</v>
      </c>
      <c r="C405" s="304" t="s">
        <v>426</v>
      </c>
      <c r="D405" s="282">
        <v>2020</v>
      </c>
      <c r="E405" s="283">
        <v>2022</v>
      </c>
      <c r="F405" s="78">
        <v>8500000</v>
      </c>
      <c r="G405" s="80">
        <v>1000000</v>
      </c>
      <c r="H405" s="79">
        <v>7000000</v>
      </c>
      <c r="I405" s="79">
        <v>0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  <c r="Q405" s="79">
        <v>0</v>
      </c>
      <c r="R405" s="79"/>
      <c r="S405" s="293"/>
      <c r="T405" s="293"/>
      <c r="U405" s="293"/>
      <c r="V405" s="293"/>
      <c r="W405" s="293"/>
      <c r="X405" s="293"/>
      <c r="Y405" s="293"/>
      <c r="Z405" s="293"/>
      <c r="AA405" s="293"/>
      <c r="AB405" s="293"/>
      <c r="AC405" s="293"/>
      <c r="AD405" s="294"/>
      <c r="AE405" s="78">
        <v>8000000</v>
      </c>
      <c r="AF405" s="157"/>
      <c r="AG405" s="20">
        <f t="shared" ref="AG405:AG448" si="61">SUM(G405:AD405)</f>
        <v>8000000</v>
      </c>
      <c r="AH405" s="187" t="str">
        <f t="shared" ref="AH405:AH448" si="62">IF(G405&lt;=F405,"OK","BŁĄD")</f>
        <v>OK</v>
      </c>
      <c r="AI405" s="21" t="str">
        <f t="shared" ref="AI405:AI448" si="63">IF(SUM(G405:AD405)&gt;=AE405,"OK","BŁĄD")</f>
        <v>OK</v>
      </c>
      <c r="AJ405" s="180"/>
      <c r="AK405" s="180"/>
      <c r="AL405" s="277"/>
      <c r="AM405" s="180"/>
      <c r="AN405" s="180"/>
      <c r="AO405" s="180"/>
      <c r="AP405" s="180"/>
      <c r="AQ405" s="180"/>
      <c r="AR405" s="180"/>
      <c r="AS405" s="278"/>
      <c r="AT405" s="278"/>
      <c r="AU405" s="278"/>
    </row>
    <row r="406" spans="1:47" s="215" customFormat="1" ht="109.5" customHeight="1" x14ac:dyDescent="0.35">
      <c r="A406" s="180" t="s">
        <v>365</v>
      </c>
      <c r="B406" s="279" t="s">
        <v>917</v>
      </c>
      <c r="C406" s="39" t="s">
        <v>708</v>
      </c>
      <c r="D406" s="282">
        <v>2017</v>
      </c>
      <c r="E406" s="283">
        <v>2021</v>
      </c>
      <c r="F406" s="78">
        <v>28720846</v>
      </c>
      <c r="G406" s="80">
        <v>8412446</v>
      </c>
      <c r="H406" s="79">
        <v>0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0</v>
      </c>
      <c r="P406" s="79">
        <v>0</v>
      </c>
      <c r="Q406" s="79">
        <v>0</v>
      </c>
      <c r="R406" s="79"/>
      <c r="S406" s="293"/>
      <c r="T406" s="293"/>
      <c r="U406" s="293"/>
      <c r="V406" s="293"/>
      <c r="W406" s="293"/>
      <c r="X406" s="293"/>
      <c r="Y406" s="293"/>
      <c r="Z406" s="293"/>
      <c r="AA406" s="293"/>
      <c r="AB406" s="293"/>
      <c r="AC406" s="293"/>
      <c r="AD406" s="294"/>
      <c r="AE406" s="78">
        <v>0</v>
      </c>
      <c r="AF406" s="157"/>
      <c r="AG406" s="20">
        <f t="shared" si="61"/>
        <v>8412446</v>
      </c>
      <c r="AH406" s="187" t="str">
        <f t="shared" si="62"/>
        <v>OK</v>
      </c>
      <c r="AI406" s="21" t="str">
        <f t="shared" si="63"/>
        <v>OK</v>
      </c>
      <c r="AJ406" s="180"/>
      <c r="AK406" s="180"/>
      <c r="AL406" s="277"/>
      <c r="AM406" s="180"/>
      <c r="AN406" s="180"/>
      <c r="AO406" s="180"/>
      <c r="AP406" s="180"/>
      <c r="AQ406" s="180"/>
      <c r="AR406" s="180"/>
      <c r="AS406" s="278"/>
      <c r="AT406" s="278"/>
      <c r="AU406" s="278"/>
    </row>
    <row r="407" spans="1:47" s="215" customFormat="1" ht="97.5" customHeight="1" x14ac:dyDescent="0.35">
      <c r="A407" s="180" t="s">
        <v>366</v>
      </c>
      <c r="B407" s="279" t="s">
        <v>889</v>
      </c>
      <c r="C407" s="39" t="s">
        <v>708</v>
      </c>
      <c r="D407" s="282">
        <v>2019</v>
      </c>
      <c r="E407" s="283">
        <v>2021</v>
      </c>
      <c r="F407" s="78">
        <v>10370438</v>
      </c>
      <c r="G407" s="80">
        <v>8300000</v>
      </c>
      <c r="H407" s="79">
        <v>0</v>
      </c>
      <c r="I407" s="79">
        <v>0</v>
      </c>
      <c r="J407" s="79">
        <v>0</v>
      </c>
      <c r="K407" s="79">
        <v>0</v>
      </c>
      <c r="L407" s="79">
        <v>0</v>
      </c>
      <c r="M407" s="79">
        <v>0</v>
      </c>
      <c r="N407" s="79">
        <v>0</v>
      </c>
      <c r="O407" s="79">
        <v>0</v>
      </c>
      <c r="P407" s="79">
        <v>0</v>
      </c>
      <c r="Q407" s="79">
        <v>0</v>
      </c>
      <c r="R407" s="79"/>
      <c r="S407" s="293"/>
      <c r="T407" s="293"/>
      <c r="U407" s="293"/>
      <c r="V407" s="293"/>
      <c r="W407" s="293"/>
      <c r="X407" s="293"/>
      <c r="Y407" s="293"/>
      <c r="Z407" s="293"/>
      <c r="AA407" s="293"/>
      <c r="AB407" s="293"/>
      <c r="AC407" s="293"/>
      <c r="AD407" s="294"/>
      <c r="AE407" s="78">
        <v>0</v>
      </c>
      <c r="AF407" s="157"/>
      <c r="AG407" s="20">
        <f t="shared" si="61"/>
        <v>8300000</v>
      </c>
      <c r="AH407" s="187" t="str">
        <f t="shared" si="62"/>
        <v>OK</v>
      </c>
      <c r="AI407" s="21" t="str">
        <f t="shared" si="63"/>
        <v>OK</v>
      </c>
      <c r="AJ407" s="180"/>
      <c r="AK407" s="180"/>
      <c r="AL407" s="277"/>
      <c r="AM407" s="180"/>
      <c r="AN407" s="180"/>
      <c r="AO407" s="180"/>
      <c r="AP407" s="180"/>
      <c r="AQ407" s="180"/>
      <c r="AR407" s="180"/>
      <c r="AS407" s="278"/>
      <c r="AT407" s="278"/>
      <c r="AU407" s="278"/>
    </row>
    <row r="408" spans="1:47" s="215" customFormat="1" ht="87.75" customHeight="1" x14ac:dyDescent="0.35">
      <c r="A408" s="180" t="s">
        <v>367</v>
      </c>
      <c r="B408" s="279" t="s">
        <v>890</v>
      </c>
      <c r="C408" s="39" t="s">
        <v>708</v>
      </c>
      <c r="D408" s="282">
        <v>2017</v>
      </c>
      <c r="E408" s="283">
        <v>2021</v>
      </c>
      <c r="F408" s="78">
        <v>9434117</v>
      </c>
      <c r="G408" s="80">
        <v>400000</v>
      </c>
      <c r="H408" s="79">
        <v>0</v>
      </c>
      <c r="I408" s="79">
        <v>0</v>
      </c>
      <c r="J408" s="79">
        <v>0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  <c r="Q408" s="79">
        <v>0</v>
      </c>
      <c r="R408" s="79"/>
      <c r="S408" s="293"/>
      <c r="T408" s="293"/>
      <c r="U408" s="293"/>
      <c r="V408" s="293"/>
      <c r="W408" s="293"/>
      <c r="X408" s="293"/>
      <c r="Y408" s="293"/>
      <c r="Z408" s="293"/>
      <c r="AA408" s="293"/>
      <c r="AB408" s="293"/>
      <c r="AC408" s="293"/>
      <c r="AD408" s="294"/>
      <c r="AE408" s="78">
        <v>400000</v>
      </c>
      <c r="AF408" s="157"/>
      <c r="AG408" s="20">
        <f t="shared" si="61"/>
        <v>400000</v>
      </c>
      <c r="AH408" s="187" t="str">
        <f t="shared" si="62"/>
        <v>OK</v>
      </c>
      <c r="AI408" s="21" t="str">
        <f t="shared" si="63"/>
        <v>OK</v>
      </c>
      <c r="AJ408" s="180"/>
      <c r="AK408" s="180"/>
      <c r="AL408" s="277"/>
      <c r="AM408" s="180"/>
      <c r="AN408" s="180"/>
      <c r="AO408" s="180"/>
      <c r="AP408" s="180"/>
      <c r="AQ408" s="180"/>
      <c r="AR408" s="180"/>
      <c r="AS408" s="278"/>
      <c r="AT408" s="278"/>
      <c r="AU408" s="278"/>
    </row>
    <row r="409" spans="1:47" s="215" customFormat="1" ht="87.75" customHeight="1" x14ac:dyDescent="0.35">
      <c r="A409" s="180" t="s">
        <v>368</v>
      </c>
      <c r="B409" s="279" t="s">
        <v>891</v>
      </c>
      <c r="C409" s="39" t="s">
        <v>430</v>
      </c>
      <c r="D409" s="282">
        <v>2020</v>
      </c>
      <c r="E409" s="283">
        <v>2022</v>
      </c>
      <c r="F409" s="78">
        <v>364249</v>
      </c>
      <c r="G409" s="80">
        <v>50000</v>
      </c>
      <c r="H409" s="79">
        <v>300000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  <c r="Q409" s="79">
        <v>0</v>
      </c>
      <c r="R409" s="79"/>
      <c r="S409" s="293"/>
      <c r="T409" s="293"/>
      <c r="U409" s="293"/>
      <c r="V409" s="293"/>
      <c r="W409" s="293"/>
      <c r="X409" s="293"/>
      <c r="Y409" s="293"/>
      <c r="Z409" s="293"/>
      <c r="AA409" s="293"/>
      <c r="AB409" s="293"/>
      <c r="AC409" s="293"/>
      <c r="AD409" s="294"/>
      <c r="AE409" s="78">
        <v>346437</v>
      </c>
      <c r="AF409" s="157"/>
      <c r="AG409" s="20">
        <f t="shared" si="61"/>
        <v>350000</v>
      </c>
      <c r="AH409" s="187" t="str">
        <f t="shared" si="62"/>
        <v>OK</v>
      </c>
      <c r="AI409" s="21" t="str">
        <f t="shared" si="63"/>
        <v>OK</v>
      </c>
      <c r="AJ409" s="180"/>
      <c r="AK409" s="180"/>
      <c r="AL409" s="277"/>
      <c r="AM409" s="180"/>
      <c r="AN409" s="180"/>
      <c r="AO409" s="180"/>
      <c r="AP409" s="180"/>
      <c r="AQ409" s="180"/>
      <c r="AR409" s="180"/>
      <c r="AS409" s="278"/>
      <c r="AT409" s="278"/>
      <c r="AU409" s="278"/>
    </row>
    <row r="410" spans="1:47" s="215" customFormat="1" ht="72" customHeight="1" x14ac:dyDescent="0.35">
      <c r="A410" s="180" t="s">
        <v>369</v>
      </c>
      <c r="B410" s="279" t="s">
        <v>892</v>
      </c>
      <c r="C410" s="39" t="s">
        <v>708</v>
      </c>
      <c r="D410" s="282">
        <v>2016</v>
      </c>
      <c r="E410" s="283">
        <v>2021</v>
      </c>
      <c r="F410" s="78">
        <v>17980427</v>
      </c>
      <c r="G410" s="80">
        <v>1800000</v>
      </c>
      <c r="H410" s="79">
        <v>0</v>
      </c>
      <c r="I410" s="79">
        <v>0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  <c r="Q410" s="79">
        <v>0</v>
      </c>
      <c r="R410" s="79"/>
      <c r="S410" s="293"/>
      <c r="T410" s="293"/>
      <c r="U410" s="293"/>
      <c r="V410" s="293"/>
      <c r="W410" s="293"/>
      <c r="X410" s="293"/>
      <c r="Y410" s="293"/>
      <c r="Z410" s="293"/>
      <c r="AA410" s="293"/>
      <c r="AB410" s="293"/>
      <c r="AC410" s="293"/>
      <c r="AD410" s="294"/>
      <c r="AE410" s="78">
        <v>1800000</v>
      </c>
      <c r="AF410" s="157"/>
      <c r="AG410" s="20">
        <f t="shared" si="61"/>
        <v>1800000</v>
      </c>
      <c r="AH410" s="187" t="str">
        <f t="shared" si="62"/>
        <v>OK</v>
      </c>
      <c r="AI410" s="21" t="str">
        <f t="shared" si="63"/>
        <v>OK</v>
      </c>
      <c r="AJ410" s="180"/>
      <c r="AK410" s="180"/>
      <c r="AL410" s="277"/>
      <c r="AM410" s="180"/>
      <c r="AN410" s="180"/>
      <c r="AO410" s="180"/>
      <c r="AP410" s="180"/>
      <c r="AQ410" s="180"/>
      <c r="AR410" s="180"/>
      <c r="AS410" s="278"/>
      <c r="AT410" s="278"/>
      <c r="AU410" s="278"/>
    </row>
    <row r="411" spans="1:47" s="215" customFormat="1" ht="72" customHeight="1" x14ac:dyDescent="0.35">
      <c r="A411" s="180" t="s">
        <v>370</v>
      </c>
      <c r="B411" s="279" t="s">
        <v>893</v>
      </c>
      <c r="C411" s="39" t="s">
        <v>430</v>
      </c>
      <c r="D411" s="282">
        <v>2016</v>
      </c>
      <c r="E411" s="283">
        <v>2023</v>
      </c>
      <c r="F411" s="78">
        <v>47170292</v>
      </c>
      <c r="G411" s="80">
        <v>4000000</v>
      </c>
      <c r="H411" s="79">
        <v>22000000</v>
      </c>
      <c r="I411" s="79">
        <v>20000000</v>
      </c>
      <c r="J411" s="79">
        <v>0</v>
      </c>
      <c r="K411" s="79">
        <v>0</v>
      </c>
      <c r="L411" s="79">
        <v>0</v>
      </c>
      <c r="M411" s="79">
        <v>0</v>
      </c>
      <c r="N411" s="79">
        <v>0</v>
      </c>
      <c r="O411" s="79">
        <v>0</v>
      </c>
      <c r="P411" s="79">
        <v>0</v>
      </c>
      <c r="Q411" s="79">
        <v>0</v>
      </c>
      <c r="R411" s="79"/>
      <c r="S411" s="293"/>
      <c r="T411" s="293"/>
      <c r="U411" s="293"/>
      <c r="V411" s="293"/>
      <c r="W411" s="293"/>
      <c r="X411" s="293"/>
      <c r="Y411" s="293"/>
      <c r="Z411" s="293"/>
      <c r="AA411" s="293"/>
      <c r="AB411" s="293"/>
      <c r="AC411" s="293"/>
      <c r="AD411" s="294"/>
      <c r="AE411" s="78">
        <v>45850547</v>
      </c>
      <c r="AF411" s="157"/>
      <c r="AG411" s="20">
        <f t="shared" si="61"/>
        <v>46000000</v>
      </c>
      <c r="AH411" s="187" t="str">
        <f t="shared" si="62"/>
        <v>OK</v>
      </c>
      <c r="AI411" s="21" t="str">
        <f t="shared" si="63"/>
        <v>OK</v>
      </c>
      <c r="AJ411" s="180"/>
      <c r="AK411" s="180"/>
      <c r="AL411" s="277"/>
      <c r="AM411" s="180"/>
      <c r="AN411" s="180"/>
      <c r="AO411" s="180"/>
      <c r="AP411" s="180"/>
      <c r="AQ411" s="180"/>
      <c r="AR411" s="180"/>
      <c r="AS411" s="278"/>
      <c r="AT411" s="278"/>
      <c r="AU411" s="278"/>
    </row>
    <row r="412" spans="1:47" s="215" customFormat="1" ht="72" customHeight="1" x14ac:dyDescent="0.35">
      <c r="A412" s="180" t="s">
        <v>371</v>
      </c>
      <c r="B412" s="303" t="s">
        <v>894</v>
      </c>
      <c r="C412" s="304" t="s">
        <v>430</v>
      </c>
      <c r="D412" s="282">
        <v>2016</v>
      </c>
      <c r="E412" s="283">
        <v>2023</v>
      </c>
      <c r="F412" s="78">
        <v>12934870</v>
      </c>
      <c r="G412" s="80">
        <v>4000000</v>
      </c>
      <c r="H412" s="79">
        <v>7000000</v>
      </c>
      <c r="I412" s="79">
        <v>1500000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0</v>
      </c>
      <c r="P412" s="79">
        <v>0</v>
      </c>
      <c r="Q412" s="79">
        <v>0</v>
      </c>
      <c r="R412" s="79"/>
      <c r="S412" s="293"/>
      <c r="T412" s="293"/>
      <c r="U412" s="293"/>
      <c r="V412" s="293"/>
      <c r="W412" s="293"/>
      <c r="X412" s="293"/>
      <c r="Y412" s="293"/>
      <c r="Z412" s="293"/>
      <c r="AA412" s="293"/>
      <c r="AB412" s="293"/>
      <c r="AC412" s="293"/>
      <c r="AD412" s="294"/>
      <c r="AE412" s="78">
        <v>12497120</v>
      </c>
      <c r="AF412" s="157"/>
      <c r="AG412" s="20">
        <f t="shared" si="61"/>
        <v>12500000</v>
      </c>
      <c r="AH412" s="187" t="str">
        <f t="shared" si="62"/>
        <v>OK</v>
      </c>
      <c r="AI412" s="21" t="str">
        <f t="shared" si="63"/>
        <v>OK</v>
      </c>
      <c r="AJ412" s="180"/>
      <c r="AK412" s="180"/>
      <c r="AL412" s="277"/>
      <c r="AM412" s="180"/>
      <c r="AN412" s="180"/>
      <c r="AO412" s="180"/>
      <c r="AP412" s="180"/>
      <c r="AQ412" s="180"/>
      <c r="AR412" s="180"/>
      <c r="AS412" s="278"/>
      <c r="AT412" s="278"/>
      <c r="AU412" s="278"/>
    </row>
    <row r="413" spans="1:47" s="215" customFormat="1" ht="72" customHeight="1" x14ac:dyDescent="0.35">
      <c r="A413" s="180" t="s">
        <v>372</v>
      </c>
      <c r="B413" s="279" t="s">
        <v>895</v>
      </c>
      <c r="C413" s="39" t="s">
        <v>708</v>
      </c>
      <c r="D413" s="282">
        <v>2016</v>
      </c>
      <c r="E413" s="283">
        <v>2021</v>
      </c>
      <c r="F413" s="78">
        <v>5352150</v>
      </c>
      <c r="G413" s="80">
        <v>2762400</v>
      </c>
      <c r="H413" s="79">
        <v>0</v>
      </c>
      <c r="I413" s="79">
        <v>0</v>
      </c>
      <c r="J413" s="79">
        <v>0</v>
      </c>
      <c r="K413" s="79">
        <v>0</v>
      </c>
      <c r="L413" s="79">
        <v>0</v>
      </c>
      <c r="M413" s="79">
        <v>0</v>
      </c>
      <c r="N413" s="79">
        <v>0</v>
      </c>
      <c r="O413" s="79">
        <v>0</v>
      </c>
      <c r="P413" s="79">
        <v>0</v>
      </c>
      <c r="Q413" s="79">
        <v>0</v>
      </c>
      <c r="R413" s="79"/>
      <c r="S413" s="293"/>
      <c r="T413" s="293"/>
      <c r="U413" s="293"/>
      <c r="V413" s="293"/>
      <c r="W413" s="293"/>
      <c r="X413" s="293"/>
      <c r="Y413" s="293"/>
      <c r="Z413" s="293"/>
      <c r="AA413" s="293"/>
      <c r="AB413" s="293"/>
      <c r="AC413" s="293"/>
      <c r="AD413" s="294"/>
      <c r="AE413" s="78">
        <v>0</v>
      </c>
      <c r="AF413" s="157"/>
      <c r="AG413" s="20">
        <f t="shared" si="61"/>
        <v>2762400</v>
      </c>
      <c r="AH413" s="187" t="str">
        <f t="shared" si="62"/>
        <v>OK</v>
      </c>
      <c r="AI413" s="21" t="str">
        <f t="shared" si="63"/>
        <v>OK</v>
      </c>
      <c r="AJ413" s="180"/>
      <c r="AK413" s="180"/>
      <c r="AL413" s="277"/>
      <c r="AM413" s="180"/>
      <c r="AN413" s="180"/>
      <c r="AO413" s="180"/>
      <c r="AP413" s="180"/>
      <c r="AQ413" s="180"/>
      <c r="AR413" s="180"/>
      <c r="AS413" s="278"/>
      <c r="AT413" s="278"/>
      <c r="AU413" s="278"/>
    </row>
    <row r="414" spans="1:47" s="215" customFormat="1" ht="72" customHeight="1" x14ac:dyDescent="0.35">
      <c r="A414" s="180" t="s">
        <v>373</v>
      </c>
      <c r="B414" s="303" t="s">
        <v>1069</v>
      </c>
      <c r="C414" s="39" t="s">
        <v>708</v>
      </c>
      <c r="D414" s="282">
        <v>2017</v>
      </c>
      <c r="E414" s="283">
        <v>2025</v>
      </c>
      <c r="F414" s="78">
        <v>28113756</v>
      </c>
      <c r="G414" s="80">
        <v>705302</v>
      </c>
      <c r="H414" s="79">
        <v>3376234</v>
      </c>
      <c r="I414" s="79">
        <v>10401456</v>
      </c>
      <c r="J414" s="79">
        <v>7372972</v>
      </c>
      <c r="K414" s="79">
        <v>3144036</v>
      </c>
      <c r="L414" s="79">
        <v>0</v>
      </c>
      <c r="M414" s="79">
        <v>0</v>
      </c>
      <c r="N414" s="79">
        <v>0</v>
      </c>
      <c r="O414" s="79">
        <v>0</v>
      </c>
      <c r="P414" s="79">
        <v>0</v>
      </c>
      <c r="Q414" s="79">
        <v>0</v>
      </c>
      <c r="R414" s="79"/>
      <c r="S414" s="293"/>
      <c r="T414" s="293"/>
      <c r="U414" s="293"/>
      <c r="V414" s="293"/>
      <c r="W414" s="293"/>
      <c r="X414" s="293"/>
      <c r="Y414" s="293"/>
      <c r="Z414" s="293"/>
      <c r="AA414" s="293"/>
      <c r="AB414" s="293"/>
      <c r="AC414" s="293"/>
      <c r="AD414" s="294"/>
      <c r="AE414" s="78">
        <v>25000000</v>
      </c>
      <c r="AF414" s="157"/>
      <c r="AG414" s="20">
        <f t="shared" si="61"/>
        <v>25000000</v>
      </c>
      <c r="AH414" s="187" t="str">
        <f t="shared" si="62"/>
        <v>OK</v>
      </c>
      <c r="AI414" s="21" t="str">
        <f t="shared" si="63"/>
        <v>OK</v>
      </c>
      <c r="AJ414" s="180"/>
      <c r="AK414" s="180"/>
      <c r="AL414" s="277"/>
      <c r="AM414" s="180"/>
      <c r="AN414" s="180"/>
      <c r="AO414" s="180"/>
      <c r="AP414" s="180"/>
      <c r="AQ414" s="180"/>
      <c r="AR414" s="180"/>
      <c r="AS414" s="278"/>
      <c r="AT414" s="278"/>
      <c r="AU414" s="278"/>
    </row>
    <row r="415" spans="1:47" s="215" customFormat="1" ht="72" customHeight="1" x14ac:dyDescent="0.35">
      <c r="A415" s="180" t="s">
        <v>374</v>
      </c>
      <c r="B415" s="279" t="s">
        <v>896</v>
      </c>
      <c r="C415" s="39" t="s">
        <v>708</v>
      </c>
      <c r="D415" s="282">
        <v>2019</v>
      </c>
      <c r="E415" s="283">
        <v>2023</v>
      </c>
      <c r="F415" s="78">
        <v>21134053</v>
      </c>
      <c r="G415" s="80">
        <v>6000000</v>
      </c>
      <c r="H415" s="79">
        <v>6000000</v>
      </c>
      <c r="I415" s="79">
        <v>8000000</v>
      </c>
      <c r="J415" s="79">
        <v>0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  <c r="Q415" s="79">
        <v>0</v>
      </c>
      <c r="R415" s="79"/>
      <c r="S415" s="293"/>
      <c r="T415" s="293"/>
      <c r="U415" s="293"/>
      <c r="V415" s="293"/>
      <c r="W415" s="293"/>
      <c r="X415" s="293"/>
      <c r="Y415" s="293"/>
      <c r="Z415" s="293"/>
      <c r="AA415" s="293"/>
      <c r="AB415" s="293"/>
      <c r="AC415" s="293"/>
      <c r="AD415" s="294"/>
      <c r="AE415" s="78">
        <v>20000000</v>
      </c>
      <c r="AF415" s="157"/>
      <c r="AG415" s="20">
        <f t="shared" si="61"/>
        <v>20000000</v>
      </c>
      <c r="AH415" s="187" t="str">
        <f t="shared" si="62"/>
        <v>OK</v>
      </c>
      <c r="AI415" s="21" t="str">
        <f t="shared" si="63"/>
        <v>OK</v>
      </c>
      <c r="AJ415" s="180"/>
      <c r="AK415" s="180"/>
      <c r="AL415" s="277"/>
      <c r="AM415" s="180"/>
      <c r="AN415" s="180"/>
      <c r="AO415" s="180"/>
      <c r="AP415" s="180"/>
      <c r="AQ415" s="180"/>
      <c r="AR415" s="180"/>
      <c r="AS415" s="278"/>
      <c r="AT415" s="278"/>
      <c r="AU415" s="278"/>
    </row>
    <row r="416" spans="1:47" s="215" customFormat="1" ht="72" customHeight="1" x14ac:dyDescent="0.35">
      <c r="A416" s="180" t="s">
        <v>375</v>
      </c>
      <c r="B416" s="279" t="s">
        <v>897</v>
      </c>
      <c r="C416" s="39" t="s">
        <v>708</v>
      </c>
      <c r="D416" s="282">
        <v>2020</v>
      </c>
      <c r="E416" s="283">
        <v>2021</v>
      </c>
      <c r="F416" s="78">
        <v>680000</v>
      </c>
      <c r="G416" s="80">
        <v>250000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  <c r="Q416" s="79">
        <v>0</v>
      </c>
      <c r="R416" s="79"/>
      <c r="S416" s="293"/>
      <c r="T416" s="293"/>
      <c r="U416" s="293"/>
      <c r="V416" s="293"/>
      <c r="W416" s="293"/>
      <c r="X416" s="293"/>
      <c r="Y416" s="293"/>
      <c r="Z416" s="293"/>
      <c r="AA416" s="293"/>
      <c r="AB416" s="293"/>
      <c r="AC416" s="293"/>
      <c r="AD416" s="294"/>
      <c r="AE416" s="78">
        <v>0</v>
      </c>
      <c r="AF416" s="157"/>
      <c r="AG416" s="20">
        <f t="shared" si="61"/>
        <v>250000</v>
      </c>
      <c r="AH416" s="187" t="str">
        <f t="shared" si="62"/>
        <v>OK</v>
      </c>
      <c r="AI416" s="21" t="str">
        <f t="shared" si="63"/>
        <v>OK</v>
      </c>
      <c r="AJ416" s="180"/>
      <c r="AK416" s="180"/>
      <c r="AL416" s="277"/>
      <c r="AM416" s="180"/>
      <c r="AN416" s="180"/>
      <c r="AO416" s="180"/>
      <c r="AP416" s="180"/>
      <c r="AQ416" s="180"/>
      <c r="AR416" s="180"/>
      <c r="AS416" s="278"/>
      <c r="AT416" s="278"/>
      <c r="AU416" s="278"/>
    </row>
    <row r="417" spans="1:47" s="215" customFormat="1" ht="72" customHeight="1" x14ac:dyDescent="0.35">
      <c r="A417" s="180" t="s">
        <v>376</v>
      </c>
      <c r="B417" s="279" t="s">
        <v>898</v>
      </c>
      <c r="C417" s="39" t="s">
        <v>952</v>
      </c>
      <c r="D417" s="282">
        <v>1999</v>
      </c>
      <c r="E417" s="283">
        <v>2030</v>
      </c>
      <c r="F417" s="78">
        <v>129114157</v>
      </c>
      <c r="G417" s="80">
        <v>15200000</v>
      </c>
      <c r="H417" s="79">
        <v>9279588</v>
      </c>
      <c r="I417" s="79">
        <v>12234178</v>
      </c>
      <c r="J417" s="79">
        <v>10177215</v>
      </c>
      <c r="K417" s="79">
        <v>1000000</v>
      </c>
      <c r="L417" s="79">
        <v>1000000</v>
      </c>
      <c r="M417" s="79">
        <v>1000000</v>
      </c>
      <c r="N417" s="79">
        <v>1000000</v>
      </c>
      <c r="O417" s="79">
        <v>1000000</v>
      </c>
      <c r="P417" s="79">
        <v>1000000</v>
      </c>
      <c r="Q417" s="79">
        <v>0</v>
      </c>
      <c r="R417" s="79"/>
      <c r="S417" s="293"/>
      <c r="T417" s="293"/>
      <c r="U417" s="293"/>
      <c r="V417" s="293"/>
      <c r="W417" s="293"/>
      <c r="X417" s="293"/>
      <c r="Y417" s="293"/>
      <c r="Z417" s="293"/>
      <c r="AA417" s="293"/>
      <c r="AB417" s="293"/>
      <c r="AC417" s="293"/>
      <c r="AD417" s="294"/>
      <c r="AE417" s="78">
        <v>52890981</v>
      </c>
      <c r="AF417" s="157"/>
      <c r="AG417" s="20">
        <f t="shared" si="61"/>
        <v>52890981</v>
      </c>
      <c r="AH417" s="187" t="str">
        <f t="shared" si="62"/>
        <v>OK</v>
      </c>
      <c r="AI417" s="21" t="str">
        <f t="shared" si="63"/>
        <v>OK</v>
      </c>
      <c r="AJ417" s="180"/>
      <c r="AK417" s="180"/>
      <c r="AL417" s="277"/>
      <c r="AM417" s="180"/>
      <c r="AN417" s="180"/>
      <c r="AO417" s="180"/>
      <c r="AP417" s="180"/>
      <c r="AQ417" s="180"/>
      <c r="AR417" s="180"/>
      <c r="AS417" s="278"/>
      <c r="AT417" s="278"/>
      <c r="AU417" s="278"/>
    </row>
    <row r="418" spans="1:47" s="215" customFormat="1" ht="90.75" customHeight="1" x14ac:dyDescent="0.35">
      <c r="A418" s="180" t="s">
        <v>377</v>
      </c>
      <c r="B418" s="279" t="s">
        <v>899</v>
      </c>
      <c r="C418" s="39" t="s">
        <v>900</v>
      </c>
      <c r="D418" s="282">
        <v>2014</v>
      </c>
      <c r="E418" s="283">
        <v>2026</v>
      </c>
      <c r="F418" s="78">
        <v>14673835</v>
      </c>
      <c r="G418" s="80">
        <v>2220000</v>
      </c>
      <c r="H418" s="79">
        <v>1600000</v>
      </c>
      <c r="I418" s="79">
        <v>1400000</v>
      </c>
      <c r="J418" s="79">
        <v>1500000</v>
      </c>
      <c r="K418" s="79">
        <v>300000</v>
      </c>
      <c r="L418" s="79">
        <v>300000</v>
      </c>
      <c r="M418" s="79">
        <v>0</v>
      </c>
      <c r="N418" s="79">
        <v>0</v>
      </c>
      <c r="O418" s="79">
        <v>0</v>
      </c>
      <c r="P418" s="79">
        <v>0</v>
      </c>
      <c r="Q418" s="79">
        <v>0</v>
      </c>
      <c r="R418" s="79"/>
      <c r="S418" s="293"/>
      <c r="T418" s="293"/>
      <c r="U418" s="293"/>
      <c r="V418" s="293"/>
      <c r="W418" s="293"/>
      <c r="X418" s="293"/>
      <c r="Y418" s="293"/>
      <c r="Z418" s="293"/>
      <c r="AA418" s="293"/>
      <c r="AB418" s="293"/>
      <c r="AC418" s="293"/>
      <c r="AD418" s="294"/>
      <c r="AE418" s="78">
        <v>7320000</v>
      </c>
      <c r="AF418" s="157"/>
      <c r="AG418" s="20">
        <f t="shared" si="61"/>
        <v>7320000</v>
      </c>
      <c r="AH418" s="187" t="str">
        <f t="shared" si="62"/>
        <v>OK</v>
      </c>
      <c r="AI418" s="21" t="str">
        <f t="shared" si="63"/>
        <v>OK</v>
      </c>
      <c r="AJ418" s="180"/>
      <c r="AK418" s="180"/>
      <c r="AL418" s="277"/>
      <c r="AM418" s="180"/>
      <c r="AN418" s="180"/>
      <c r="AO418" s="180"/>
      <c r="AP418" s="180"/>
      <c r="AQ418" s="180"/>
      <c r="AR418" s="180"/>
      <c r="AS418" s="278"/>
      <c r="AT418" s="278"/>
      <c r="AU418" s="278"/>
    </row>
    <row r="419" spans="1:47" s="215" customFormat="1" ht="101.25" customHeight="1" x14ac:dyDescent="0.35">
      <c r="A419" s="180" t="s">
        <v>378</v>
      </c>
      <c r="B419" s="279" t="s">
        <v>901</v>
      </c>
      <c r="C419" s="39" t="s">
        <v>124</v>
      </c>
      <c r="D419" s="282">
        <v>2010</v>
      </c>
      <c r="E419" s="283">
        <v>2022</v>
      </c>
      <c r="F419" s="78">
        <v>15937269</v>
      </c>
      <c r="G419" s="80">
        <v>4000000</v>
      </c>
      <c r="H419" s="79">
        <v>2000000</v>
      </c>
      <c r="I419" s="79">
        <v>0</v>
      </c>
      <c r="J419" s="79">
        <v>0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  <c r="Q419" s="79">
        <v>0</v>
      </c>
      <c r="R419" s="79"/>
      <c r="S419" s="293"/>
      <c r="T419" s="293"/>
      <c r="U419" s="293"/>
      <c r="V419" s="293"/>
      <c r="W419" s="293"/>
      <c r="X419" s="293"/>
      <c r="Y419" s="293"/>
      <c r="Z419" s="293"/>
      <c r="AA419" s="293"/>
      <c r="AB419" s="293"/>
      <c r="AC419" s="293"/>
      <c r="AD419" s="294"/>
      <c r="AE419" s="78">
        <v>6000000</v>
      </c>
      <c r="AF419" s="157"/>
      <c r="AG419" s="20">
        <f t="shared" si="61"/>
        <v>6000000</v>
      </c>
      <c r="AH419" s="187" t="str">
        <f t="shared" si="62"/>
        <v>OK</v>
      </c>
      <c r="AI419" s="21" t="str">
        <f t="shared" si="63"/>
        <v>OK</v>
      </c>
      <c r="AJ419" s="180"/>
      <c r="AK419" s="180"/>
      <c r="AL419" s="277"/>
      <c r="AM419" s="180"/>
      <c r="AN419" s="180"/>
      <c r="AO419" s="180"/>
      <c r="AP419" s="180"/>
      <c r="AQ419" s="180"/>
      <c r="AR419" s="180"/>
      <c r="AS419" s="278"/>
      <c r="AT419" s="278"/>
      <c r="AU419" s="278"/>
    </row>
    <row r="420" spans="1:47" s="215" customFormat="1" ht="72" customHeight="1" x14ac:dyDescent="0.35">
      <c r="A420" s="180" t="s">
        <v>379</v>
      </c>
      <c r="B420" s="279" t="s">
        <v>902</v>
      </c>
      <c r="C420" s="39" t="s">
        <v>430</v>
      </c>
      <c r="D420" s="282">
        <v>2018</v>
      </c>
      <c r="E420" s="283">
        <v>2025</v>
      </c>
      <c r="F420" s="78">
        <v>40711559</v>
      </c>
      <c r="G420" s="80">
        <v>1000000</v>
      </c>
      <c r="H420" s="79">
        <v>1000000</v>
      </c>
      <c r="I420" s="79">
        <v>10000000</v>
      </c>
      <c r="J420" s="79">
        <v>16000000</v>
      </c>
      <c r="K420" s="79">
        <v>12000000</v>
      </c>
      <c r="L420" s="79">
        <v>0</v>
      </c>
      <c r="M420" s="79">
        <v>0</v>
      </c>
      <c r="N420" s="79">
        <v>0</v>
      </c>
      <c r="O420" s="79">
        <v>0</v>
      </c>
      <c r="P420" s="79">
        <v>0</v>
      </c>
      <c r="Q420" s="79">
        <v>0</v>
      </c>
      <c r="R420" s="79"/>
      <c r="S420" s="293"/>
      <c r="T420" s="293"/>
      <c r="U420" s="293"/>
      <c r="V420" s="293"/>
      <c r="W420" s="293"/>
      <c r="X420" s="293"/>
      <c r="Y420" s="293"/>
      <c r="Z420" s="293"/>
      <c r="AA420" s="293"/>
      <c r="AB420" s="293"/>
      <c r="AC420" s="293"/>
      <c r="AD420" s="294"/>
      <c r="AE420" s="78">
        <v>39972550</v>
      </c>
      <c r="AF420" s="157"/>
      <c r="AG420" s="20">
        <f t="shared" si="61"/>
        <v>40000000</v>
      </c>
      <c r="AH420" s="187" t="str">
        <f t="shared" si="62"/>
        <v>OK</v>
      </c>
      <c r="AI420" s="21" t="str">
        <f t="shared" si="63"/>
        <v>OK</v>
      </c>
      <c r="AJ420" s="180"/>
      <c r="AK420" s="180"/>
      <c r="AL420" s="277"/>
      <c r="AM420" s="180"/>
      <c r="AN420" s="180"/>
      <c r="AO420" s="180"/>
      <c r="AP420" s="180"/>
      <c r="AQ420" s="180"/>
      <c r="AR420" s="180"/>
      <c r="AS420" s="278"/>
      <c r="AT420" s="278"/>
      <c r="AU420" s="278"/>
    </row>
    <row r="421" spans="1:47" s="215" customFormat="1" ht="72" customHeight="1" x14ac:dyDescent="0.35">
      <c r="A421" s="180" t="s">
        <v>380</v>
      </c>
      <c r="B421" s="279" t="s">
        <v>1070</v>
      </c>
      <c r="C421" s="39" t="s">
        <v>430</v>
      </c>
      <c r="D421" s="282">
        <v>2007</v>
      </c>
      <c r="E421" s="283">
        <v>2024</v>
      </c>
      <c r="F421" s="78">
        <v>38550879</v>
      </c>
      <c r="G421" s="80">
        <v>1051084</v>
      </c>
      <c r="H421" s="79">
        <v>1000000</v>
      </c>
      <c r="I421" s="79">
        <v>3000000</v>
      </c>
      <c r="J421" s="79">
        <v>6000000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  <c r="Q421" s="79">
        <v>0</v>
      </c>
      <c r="R421" s="79"/>
      <c r="S421" s="293"/>
      <c r="T421" s="293"/>
      <c r="U421" s="293"/>
      <c r="V421" s="293"/>
      <c r="W421" s="293"/>
      <c r="X421" s="293"/>
      <c r="Y421" s="293"/>
      <c r="Z421" s="293"/>
      <c r="AA421" s="293"/>
      <c r="AB421" s="293"/>
      <c r="AC421" s="293"/>
      <c r="AD421" s="294"/>
      <c r="AE421" s="78">
        <v>10800000</v>
      </c>
      <c r="AF421" s="157"/>
      <c r="AG421" s="20">
        <f t="shared" si="61"/>
        <v>11051084</v>
      </c>
      <c r="AH421" s="187" t="str">
        <f t="shared" si="62"/>
        <v>OK</v>
      </c>
      <c r="AI421" s="21" t="str">
        <f t="shared" si="63"/>
        <v>OK</v>
      </c>
      <c r="AJ421" s="180"/>
      <c r="AK421" s="180"/>
      <c r="AL421" s="277"/>
      <c r="AM421" s="180"/>
      <c r="AN421" s="180"/>
      <c r="AO421" s="180"/>
      <c r="AP421" s="180"/>
      <c r="AQ421" s="180"/>
      <c r="AR421" s="180"/>
      <c r="AS421" s="278"/>
      <c r="AT421" s="278"/>
      <c r="AU421" s="278"/>
    </row>
    <row r="422" spans="1:47" s="215" customFormat="1" ht="75" customHeight="1" x14ac:dyDescent="0.35">
      <c r="A422" s="180" t="s">
        <v>523</v>
      </c>
      <c r="B422" s="303" t="s">
        <v>903</v>
      </c>
      <c r="C422" s="304" t="s">
        <v>441</v>
      </c>
      <c r="D422" s="282">
        <v>2018</v>
      </c>
      <c r="E422" s="283">
        <v>2021</v>
      </c>
      <c r="F422" s="78">
        <v>4152692</v>
      </c>
      <c r="G422" s="80">
        <v>2000000</v>
      </c>
      <c r="H422" s="79">
        <v>0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  <c r="Q422" s="79">
        <v>0</v>
      </c>
      <c r="R422" s="79"/>
      <c r="S422" s="293"/>
      <c r="T422" s="293"/>
      <c r="U422" s="293"/>
      <c r="V422" s="293"/>
      <c r="W422" s="293"/>
      <c r="X422" s="293"/>
      <c r="Y422" s="293"/>
      <c r="Z422" s="293"/>
      <c r="AA422" s="293"/>
      <c r="AB422" s="293"/>
      <c r="AC422" s="293"/>
      <c r="AD422" s="294"/>
      <c r="AE422" s="78">
        <v>1796173</v>
      </c>
      <c r="AF422" s="157"/>
      <c r="AG422" s="20">
        <f t="shared" si="61"/>
        <v>2000000</v>
      </c>
      <c r="AH422" s="187" t="str">
        <f t="shared" si="62"/>
        <v>OK</v>
      </c>
      <c r="AI422" s="21" t="str">
        <f t="shared" si="63"/>
        <v>OK</v>
      </c>
      <c r="AJ422" s="180"/>
      <c r="AK422" s="180"/>
      <c r="AL422" s="277"/>
      <c r="AM422" s="180"/>
      <c r="AN422" s="180"/>
      <c r="AO422" s="180"/>
      <c r="AP422" s="180"/>
      <c r="AQ422" s="180"/>
      <c r="AR422" s="180"/>
      <c r="AS422" s="278"/>
      <c r="AT422" s="278"/>
      <c r="AU422" s="278"/>
    </row>
    <row r="423" spans="1:47" s="215" customFormat="1" ht="72" customHeight="1" x14ac:dyDescent="0.35">
      <c r="A423" s="180" t="s">
        <v>524</v>
      </c>
      <c r="B423" s="279" t="s">
        <v>904</v>
      </c>
      <c r="C423" s="39" t="s">
        <v>723</v>
      </c>
      <c r="D423" s="282">
        <v>2007</v>
      </c>
      <c r="E423" s="283">
        <v>2024</v>
      </c>
      <c r="F423" s="78">
        <v>73083149</v>
      </c>
      <c r="G423" s="80">
        <v>13500000</v>
      </c>
      <c r="H423" s="79">
        <v>0</v>
      </c>
      <c r="I423" s="79">
        <v>0</v>
      </c>
      <c r="J423" s="79">
        <v>2000000</v>
      </c>
      <c r="K423" s="79">
        <v>0</v>
      </c>
      <c r="L423" s="79">
        <v>0</v>
      </c>
      <c r="M423" s="79">
        <v>0</v>
      </c>
      <c r="N423" s="79">
        <v>0</v>
      </c>
      <c r="O423" s="79">
        <v>0</v>
      </c>
      <c r="P423" s="79">
        <v>0</v>
      </c>
      <c r="Q423" s="79">
        <v>0</v>
      </c>
      <c r="R423" s="79"/>
      <c r="S423" s="293"/>
      <c r="T423" s="293"/>
      <c r="U423" s="293"/>
      <c r="V423" s="293"/>
      <c r="W423" s="293"/>
      <c r="X423" s="293"/>
      <c r="Y423" s="293"/>
      <c r="Z423" s="293"/>
      <c r="AA423" s="293"/>
      <c r="AB423" s="293"/>
      <c r="AC423" s="293"/>
      <c r="AD423" s="294"/>
      <c r="AE423" s="78">
        <v>15500000</v>
      </c>
      <c r="AF423" s="157"/>
      <c r="AG423" s="20">
        <f t="shared" si="61"/>
        <v>15500000</v>
      </c>
      <c r="AH423" s="187" t="str">
        <f t="shared" si="62"/>
        <v>OK</v>
      </c>
      <c r="AI423" s="21" t="str">
        <f t="shared" si="63"/>
        <v>OK</v>
      </c>
      <c r="AJ423" s="180"/>
      <c r="AK423" s="180"/>
      <c r="AL423" s="277"/>
      <c r="AM423" s="180"/>
      <c r="AN423" s="180"/>
      <c r="AO423" s="180"/>
      <c r="AP423" s="180"/>
      <c r="AQ423" s="180"/>
      <c r="AR423" s="180"/>
      <c r="AS423" s="278"/>
      <c r="AT423" s="278"/>
      <c r="AU423" s="278"/>
    </row>
    <row r="424" spans="1:47" s="215" customFormat="1" ht="72" customHeight="1" x14ac:dyDescent="0.35">
      <c r="A424" s="180" t="s">
        <v>525</v>
      </c>
      <c r="B424" s="279" t="s">
        <v>905</v>
      </c>
      <c r="C424" s="39" t="s">
        <v>723</v>
      </c>
      <c r="D424" s="282">
        <v>2009</v>
      </c>
      <c r="E424" s="283">
        <v>2023</v>
      </c>
      <c r="F424" s="78">
        <v>121115385</v>
      </c>
      <c r="G424" s="80">
        <v>5000000</v>
      </c>
      <c r="H424" s="79">
        <v>1000000</v>
      </c>
      <c r="I424" s="79">
        <v>1000000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79">
        <v>0</v>
      </c>
      <c r="P424" s="79">
        <v>0</v>
      </c>
      <c r="Q424" s="79">
        <v>0</v>
      </c>
      <c r="R424" s="79"/>
      <c r="S424" s="293"/>
      <c r="T424" s="293"/>
      <c r="U424" s="293"/>
      <c r="V424" s="293"/>
      <c r="W424" s="293"/>
      <c r="X424" s="293"/>
      <c r="Y424" s="293"/>
      <c r="Z424" s="293"/>
      <c r="AA424" s="293"/>
      <c r="AB424" s="293"/>
      <c r="AC424" s="293"/>
      <c r="AD424" s="294"/>
      <c r="AE424" s="78">
        <v>7000000</v>
      </c>
      <c r="AF424" s="157"/>
      <c r="AG424" s="20">
        <f t="shared" si="61"/>
        <v>7000000</v>
      </c>
      <c r="AH424" s="187" t="str">
        <f t="shared" si="62"/>
        <v>OK</v>
      </c>
      <c r="AI424" s="21" t="str">
        <f t="shared" si="63"/>
        <v>OK</v>
      </c>
      <c r="AJ424" s="180"/>
      <c r="AK424" s="180"/>
      <c r="AL424" s="277"/>
      <c r="AM424" s="180"/>
      <c r="AN424" s="180"/>
      <c r="AO424" s="180"/>
      <c r="AP424" s="180"/>
      <c r="AQ424" s="180"/>
      <c r="AR424" s="180"/>
      <c r="AS424" s="278"/>
      <c r="AT424" s="278"/>
      <c r="AU424" s="278"/>
    </row>
    <row r="425" spans="1:47" s="215" customFormat="1" ht="72" customHeight="1" x14ac:dyDescent="0.35">
      <c r="A425" s="180" t="s">
        <v>526</v>
      </c>
      <c r="B425" s="279" t="s">
        <v>906</v>
      </c>
      <c r="C425" s="39" t="s">
        <v>723</v>
      </c>
      <c r="D425" s="282">
        <v>2010</v>
      </c>
      <c r="E425" s="283">
        <v>2022</v>
      </c>
      <c r="F425" s="78">
        <v>35032657</v>
      </c>
      <c r="G425" s="80">
        <v>5000000</v>
      </c>
      <c r="H425" s="79">
        <v>1000000</v>
      </c>
      <c r="I425" s="79">
        <v>0</v>
      </c>
      <c r="J425" s="79">
        <v>0</v>
      </c>
      <c r="K425" s="79">
        <v>0</v>
      </c>
      <c r="L425" s="79">
        <v>0</v>
      </c>
      <c r="M425" s="79">
        <v>0</v>
      </c>
      <c r="N425" s="79">
        <v>0</v>
      </c>
      <c r="O425" s="79">
        <v>0</v>
      </c>
      <c r="P425" s="79">
        <v>0</v>
      </c>
      <c r="Q425" s="79">
        <v>0</v>
      </c>
      <c r="R425" s="79"/>
      <c r="S425" s="293"/>
      <c r="T425" s="293"/>
      <c r="U425" s="293"/>
      <c r="V425" s="293"/>
      <c r="W425" s="293"/>
      <c r="X425" s="293"/>
      <c r="Y425" s="293"/>
      <c r="Z425" s="293"/>
      <c r="AA425" s="293"/>
      <c r="AB425" s="293"/>
      <c r="AC425" s="293"/>
      <c r="AD425" s="294"/>
      <c r="AE425" s="78">
        <v>6000000</v>
      </c>
      <c r="AF425" s="157"/>
      <c r="AG425" s="20">
        <f t="shared" si="61"/>
        <v>6000000</v>
      </c>
      <c r="AH425" s="187" t="str">
        <f t="shared" si="62"/>
        <v>OK</v>
      </c>
      <c r="AI425" s="21" t="str">
        <f t="shared" si="63"/>
        <v>OK</v>
      </c>
      <c r="AJ425" s="180"/>
      <c r="AK425" s="180"/>
      <c r="AL425" s="277"/>
      <c r="AM425" s="180"/>
      <c r="AN425" s="180"/>
      <c r="AO425" s="180"/>
      <c r="AP425" s="180"/>
      <c r="AQ425" s="180"/>
      <c r="AR425" s="180"/>
      <c r="AS425" s="278"/>
      <c r="AT425" s="278"/>
      <c r="AU425" s="278"/>
    </row>
    <row r="426" spans="1:47" s="215" customFormat="1" ht="91.5" customHeight="1" x14ac:dyDescent="0.35">
      <c r="A426" s="180" t="s">
        <v>527</v>
      </c>
      <c r="B426" s="279" t="s">
        <v>907</v>
      </c>
      <c r="C426" s="39" t="s">
        <v>723</v>
      </c>
      <c r="D426" s="282">
        <v>2019</v>
      </c>
      <c r="E426" s="283">
        <v>2028</v>
      </c>
      <c r="F426" s="78">
        <v>283181065</v>
      </c>
      <c r="G426" s="80">
        <v>30000000</v>
      </c>
      <c r="H426" s="79">
        <v>30000000</v>
      </c>
      <c r="I426" s="79">
        <v>30000000</v>
      </c>
      <c r="J426" s="79">
        <v>30000000</v>
      </c>
      <c r="K426" s="79">
        <v>30000000</v>
      </c>
      <c r="L426" s="79">
        <v>30000000</v>
      </c>
      <c r="M426" s="79">
        <v>30000000</v>
      </c>
      <c r="N426" s="79">
        <v>13191272</v>
      </c>
      <c r="O426" s="79">
        <v>0</v>
      </c>
      <c r="P426" s="79">
        <v>0</v>
      </c>
      <c r="Q426" s="79">
        <v>0</v>
      </c>
      <c r="R426" s="79"/>
      <c r="S426" s="293"/>
      <c r="T426" s="293"/>
      <c r="U426" s="293"/>
      <c r="V426" s="293"/>
      <c r="W426" s="293"/>
      <c r="X426" s="293"/>
      <c r="Y426" s="293"/>
      <c r="Z426" s="293"/>
      <c r="AA426" s="293"/>
      <c r="AB426" s="293"/>
      <c r="AC426" s="293"/>
      <c r="AD426" s="294"/>
      <c r="AE426" s="78">
        <v>0</v>
      </c>
      <c r="AF426" s="157"/>
      <c r="AG426" s="20">
        <f t="shared" si="61"/>
        <v>223191272</v>
      </c>
      <c r="AH426" s="187" t="str">
        <f t="shared" si="62"/>
        <v>OK</v>
      </c>
      <c r="AI426" s="21" t="str">
        <f t="shared" si="63"/>
        <v>OK</v>
      </c>
      <c r="AJ426" s="180"/>
      <c r="AK426" s="180"/>
      <c r="AL426" s="277"/>
      <c r="AM426" s="180"/>
      <c r="AN426" s="180"/>
      <c r="AO426" s="180"/>
      <c r="AP426" s="180"/>
      <c r="AQ426" s="180"/>
      <c r="AR426" s="180"/>
      <c r="AS426" s="278"/>
      <c r="AT426" s="278"/>
      <c r="AU426" s="278"/>
    </row>
    <row r="427" spans="1:47" s="215" customFormat="1" ht="60.75" customHeight="1" x14ac:dyDescent="0.35">
      <c r="A427" s="180" t="s">
        <v>528</v>
      </c>
      <c r="B427" s="279" t="s">
        <v>912</v>
      </c>
      <c r="C427" s="304" t="s">
        <v>431</v>
      </c>
      <c r="D427" s="282">
        <v>2006</v>
      </c>
      <c r="E427" s="283">
        <v>2023</v>
      </c>
      <c r="F427" s="73">
        <v>11952383</v>
      </c>
      <c r="G427" s="83">
        <v>5424770</v>
      </c>
      <c r="H427" s="82">
        <v>2849400</v>
      </c>
      <c r="I427" s="82">
        <v>363400</v>
      </c>
      <c r="J427" s="82">
        <v>0</v>
      </c>
      <c r="K427" s="82">
        <v>0</v>
      </c>
      <c r="L427" s="82">
        <v>0</v>
      </c>
      <c r="M427" s="82">
        <v>0</v>
      </c>
      <c r="N427" s="82"/>
      <c r="O427" s="82"/>
      <c r="P427" s="82"/>
      <c r="Q427" s="82"/>
      <c r="R427" s="82"/>
      <c r="S427" s="293"/>
      <c r="T427" s="293"/>
      <c r="U427" s="293"/>
      <c r="V427" s="293"/>
      <c r="W427" s="293"/>
      <c r="X427" s="293"/>
      <c r="Y427" s="293"/>
      <c r="Z427" s="293"/>
      <c r="AA427" s="293"/>
      <c r="AB427" s="293"/>
      <c r="AC427" s="293"/>
      <c r="AD427" s="294"/>
      <c r="AE427" s="78">
        <v>3856163</v>
      </c>
      <c r="AF427" s="157"/>
      <c r="AG427" s="20">
        <f t="shared" si="61"/>
        <v>8637570</v>
      </c>
      <c r="AH427" s="187" t="str">
        <f t="shared" si="62"/>
        <v>OK</v>
      </c>
      <c r="AI427" s="21" t="str">
        <f t="shared" si="63"/>
        <v>OK</v>
      </c>
      <c r="AJ427" s="180"/>
      <c r="AK427" s="180"/>
      <c r="AL427" s="277"/>
      <c r="AM427" s="180"/>
      <c r="AN427" s="180"/>
      <c r="AO427" s="180"/>
      <c r="AP427" s="180"/>
      <c r="AQ427" s="180"/>
      <c r="AR427" s="180"/>
      <c r="AS427" s="278"/>
      <c r="AT427" s="278"/>
      <c r="AU427" s="278"/>
    </row>
    <row r="428" spans="1:47" s="215" customFormat="1" ht="60.75" customHeight="1" x14ac:dyDescent="0.35">
      <c r="A428" s="180" t="s">
        <v>529</v>
      </c>
      <c r="B428" s="279" t="s">
        <v>913</v>
      </c>
      <c r="C428" s="304" t="s">
        <v>426</v>
      </c>
      <c r="D428" s="282">
        <v>2012</v>
      </c>
      <c r="E428" s="309">
        <v>2025</v>
      </c>
      <c r="F428" s="73">
        <v>9437297</v>
      </c>
      <c r="G428" s="83">
        <v>2775000</v>
      </c>
      <c r="H428" s="82">
        <v>2340000</v>
      </c>
      <c r="I428" s="82">
        <v>565000</v>
      </c>
      <c r="J428" s="82">
        <v>515000</v>
      </c>
      <c r="K428" s="82">
        <v>15000</v>
      </c>
      <c r="L428" s="82">
        <v>0</v>
      </c>
      <c r="M428" s="82"/>
      <c r="N428" s="82"/>
      <c r="O428" s="82"/>
      <c r="P428" s="82"/>
      <c r="Q428" s="82"/>
      <c r="R428" s="82"/>
      <c r="S428" s="293"/>
      <c r="T428" s="293"/>
      <c r="U428" s="293"/>
      <c r="V428" s="293"/>
      <c r="W428" s="293"/>
      <c r="X428" s="293"/>
      <c r="Y428" s="293"/>
      <c r="Z428" s="293"/>
      <c r="AA428" s="293"/>
      <c r="AB428" s="293"/>
      <c r="AC428" s="293"/>
      <c r="AD428" s="294"/>
      <c r="AE428" s="78">
        <v>5976530</v>
      </c>
      <c r="AF428" s="157"/>
      <c r="AG428" s="20">
        <f t="shared" si="61"/>
        <v>6210000</v>
      </c>
      <c r="AH428" s="187" t="str">
        <f t="shared" si="62"/>
        <v>OK</v>
      </c>
      <c r="AI428" s="21" t="str">
        <f t="shared" si="63"/>
        <v>OK</v>
      </c>
      <c r="AJ428" s="180"/>
      <c r="AK428" s="180"/>
      <c r="AL428" s="277"/>
      <c r="AM428" s="180"/>
      <c r="AN428" s="180"/>
      <c r="AO428" s="180"/>
      <c r="AP428" s="180"/>
      <c r="AQ428" s="180"/>
      <c r="AR428" s="180"/>
      <c r="AS428" s="278"/>
      <c r="AT428" s="278"/>
      <c r="AU428" s="278"/>
    </row>
    <row r="429" spans="1:47" s="215" customFormat="1" ht="60.75" customHeight="1" x14ac:dyDescent="0.35">
      <c r="A429" s="180" t="s">
        <v>530</v>
      </c>
      <c r="B429" s="279" t="s">
        <v>914</v>
      </c>
      <c r="C429" s="304" t="s">
        <v>122</v>
      </c>
      <c r="D429" s="282">
        <v>2015</v>
      </c>
      <c r="E429" s="309">
        <v>2021</v>
      </c>
      <c r="F429" s="73">
        <v>210000</v>
      </c>
      <c r="G429" s="83">
        <v>120000</v>
      </c>
      <c r="H429" s="82">
        <v>0</v>
      </c>
      <c r="I429" s="82">
        <v>0</v>
      </c>
      <c r="J429" s="82">
        <v>0</v>
      </c>
      <c r="K429" s="82">
        <v>0</v>
      </c>
      <c r="L429" s="82">
        <v>0</v>
      </c>
      <c r="M429" s="82"/>
      <c r="N429" s="82"/>
      <c r="O429" s="82"/>
      <c r="P429" s="82"/>
      <c r="Q429" s="82"/>
      <c r="R429" s="82"/>
      <c r="S429" s="293"/>
      <c r="T429" s="293"/>
      <c r="U429" s="293"/>
      <c r="V429" s="293"/>
      <c r="W429" s="293"/>
      <c r="X429" s="293"/>
      <c r="Y429" s="293"/>
      <c r="Z429" s="293"/>
      <c r="AA429" s="293"/>
      <c r="AB429" s="293"/>
      <c r="AC429" s="293"/>
      <c r="AD429" s="294"/>
      <c r="AE429" s="78">
        <v>0</v>
      </c>
      <c r="AF429" s="157"/>
      <c r="AG429" s="20">
        <f t="shared" si="61"/>
        <v>120000</v>
      </c>
      <c r="AH429" s="187" t="str">
        <f t="shared" si="62"/>
        <v>OK</v>
      </c>
      <c r="AI429" s="21" t="str">
        <f t="shared" si="63"/>
        <v>OK</v>
      </c>
      <c r="AJ429" s="180"/>
      <c r="AK429" s="180"/>
      <c r="AL429" s="277"/>
      <c r="AM429" s="180"/>
      <c r="AN429" s="180"/>
      <c r="AO429" s="180"/>
      <c r="AP429" s="180"/>
      <c r="AQ429" s="180"/>
      <c r="AR429" s="180"/>
      <c r="AS429" s="278"/>
      <c r="AT429" s="278"/>
      <c r="AU429" s="278"/>
    </row>
    <row r="430" spans="1:47" s="215" customFormat="1" ht="60.75" customHeight="1" x14ac:dyDescent="0.35">
      <c r="A430" s="180" t="s">
        <v>531</v>
      </c>
      <c r="B430" s="279" t="s">
        <v>915</v>
      </c>
      <c r="C430" s="304" t="s">
        <v>391</v>
      </c>
      <c r="D430" s="282">
        <v>2016</v>
      </c>
      <c r="E430" s="309">
        <v>2022</v>
      </c>
      <c r="F430" s="73">
        <v>1087894</v>
      </c>
      <c r="G430" s="83">
        <v>515000</v>
      </c>
      <c r="H430" s="82">
        <v>230000</v>
      </c>
      <c r="I430" s="82">
        <v>0</v>
      </c>
      <c r="J430" s="82">
        <v>0</v>
      </c>
      <c r="K430" s="82">
        <v>0</v>
      </c>
      <c r="L430" s="82">
        <v>0</v>
      </c>
      <c r="M430" s="82">
        <v>0</v>
      </c>
      <c r="N430" s="82"/>
      <c r="O430" s="82"/>
      <c r="P430" s="82"/>
      <c r="Q430" s="82"/>
      <c r="R430" s="82"/>
      <c r="S430" s="293"/>
      <c r="T430" s="293"/>
      <c r="U430" s="293"/>
      <c r="V430" s="293"/>
      <c r="W430" s="293"/>
      <c r="X430" s="293"/>
      <c r="Y430" s="293"/>
      <c r="Z430" s="293"/>
      <c r="AA430" s="293"/>
      <c r="AB430" s="293"/>
      <c r="AC430" s="293"/>
      <c r="AD430" s="294"/>
      <c r="AE430" s="78">
        <v>515000</v>
      </c>
      <c r="AF430" s="157"/>
      <c r="AG430" s="20">
        <f t="shared" si="61"/>
        <v>745000</v>
      </c>
      <c r="AH430" s="187" t="str">
        <f t="shared" si="62"/>
        <v>OK</v>
      </c>
      <c r="AI430" s="21" t="str">
        <f t="shared" si="63"/>
        <v>OK</v>
      </c>
      <c r="AJ430" s="180"/>
      <c r="AK430" s="180"/>
      <c r="AL430" s="277"/>
      <c r="AM430" s="180"/>
      <c r="AN430" s="180"/>
      <c r="AO430" s="180"/>
      <c r="AP430" s="180"/>
      <c r="AQ430" s="180"/>
      <c r="AR430" s="180"/>
      <c r="AS430" s="278"/>
      <c r="AT430" s="278"/>
      <c r="AU430" s="278"/>
    </row>
    <row r="431" spans="1:47" s="215" customFormat="1" ht="75" customHeight="1" x14ac:dyDescent="0.25">
      <c r="A431" s="180" t="s">
        <v>532</v>
      </c>
      <c r="B431" s="432" t="s">
        <v>918</v>
      </c>
      <c r="C431" s="34" t="s">
        <v>431</v>
      </c>
      <c r="D431" s="88">
        <v>2016</v>
      </c>
      <c r="E431" s="89">
        <v>2021</v>
      </c>
      <c r="F431" s="78">
        <v>179088</v>
      </c>
      <c r="G431" s="72">
        <v>67158</v>
      </c>
      <c r="H431" s="71">
        <v>0</v>
      </c>
      <c r="I431" s="71">
        <v>0</v>
      </c>
      <c r="J431" s="71">
        <v>0</v>
      </c>
      <c r="K431" s="71">
        <v>0</v>
      </c>
      <c r="L431" s="71">
        <v>0</v>
      </c>
      <c r="M431" s="71">
        <v>0</v>
      </c>
      <c r="N431" s="71">
        <v>0</v>
      </c>
      <c r="O431" s="71">
        <v>0</v>
      </c>
      <c r="P431" s="72">
        <v>0</v>
      </c>
      <c r="Q431" s="71">
        <v>0</v>
      </c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281"/>
      <c r="AE431" s="73">
        <v>0</v>
      </c>
      <c r="AF431" s="157"/>
      <c r="AG431" s="20">
        <f t="shared" si="61"/>
        <v>67158</v>
      </c>
      <c r="AH431" s="187" t="str">
        <f t="shared" si="62"/>
        <v>OK</v>
      </c>
      <c r="AI431" s="21" t="str">
        <f t="shared" si="63"/>
        <v>OK</v>
      </c>
      <c r="AJ431" s="180"/>
      <c r="AK431" s="180"/>
      <c r="AL431" s="277"/>
      <c r="AM431" s="180"/>
      <c r="AN431" s="180"/>
      <c r="AO431" s="180"/>
      <c r="AP431" s="180"/>
      <c r="AQ431" s="180"/>
      <c r="AR431" s="180"/>
      <c r="AS431" s="278"/>
      <c r="AT431" s="278"/>
      <c r="AU431" s="278"/>
    </row>
    <row r="432" spans="1:47" s="215" customFormat="1" ht="75" customHeight="1" x14ac:dyDescent="0.25">
      <c r="A432" s="180" t="s">
        <v>533</v>
      </c>
      <c r="B432" s="428" t="s">
        <v>919</v>
      </c>
      <c r="C432" s="34" t="s">
        <v>431</v>
      </c>
      <c r="D432" s="88">
        <v>2017</v>
      </c>
      <c r="E432" s="89">
        <v>2021</v>
      </c>
      <c r="F432" s="78">
        <v>158670</v>
      </c>
      <c r="G432" s="72">
        <v>95202</v>
      </c>
      <c r="H432" s="71">
        <v>0</v>
      </c>
      <c r="I432" s="71">
        <v>0</v>
      </c>
      <c r="J432" s="71">
        <v>0</v>
      </c>
      <c r="K432" s="71">
        <v>0</v>
      </c>
      <c r="L432" s="71">
        <v>0</v>
      </c>
      <c r="M432" s="71">
        <v>0</v>
      </c>
      <c r="N432" s="71">
        <v>0</v>
      </c>
      <c r="O432" s="71">
        <v>0</v>
      </c>
      <c r="P432" s="72">
        <v>0</v>
      </c>
      <c r="Q432" s="71">
        <v>0</v>
      </c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281"/>
      <c r="AE432" s="73">
        <v>0</v>
      </c>
      <c r="AF432" s="157"/>
      <c r="AG432" s="20">
        <f t="shared" si="61"/>
        <v>95202</v>
      </c>
      <c r="AH432" s="187" t="str">
        <f t="shared" si="62"/>
        <v>OK</v>
      </c>
      <c r="AI432" s="21" t="str">
        <f t="shared" si="63"/>
        <v>OK</v>
      </c>
      <c r="AJ432" s="180"/>
      <c r="AK432" s="180"/>
      <c r="AL432" s="277"/>
      <c r="AM432" s="180"/>
      <c r="AN432" s="180"/>
      <c r="AO432" s="180"/>
      <c r="AP432" s="180"/>
      <c r="AQ432" s="180"/>
      <c r="AR432" s="180"/>
      <c r="AS432" s="278"/>
      <c r="AT432" s="278"/>
      <c r="AU432" s="278"/>
    </row>
    <row r="433" spans="1:47" s="215" customFormat="1" ht="89.25" customHeight="1" x14ac:dyDescent="0.25">
      <c r="A433" s="180" t="s">
        <v>534</v>
      </c>
      <c r="B433" s="428" t="s">
        <v>1071</v>
      </c>
      <c r="C433" s="34" t="s">
        <v>708</v>
      </c>
      <c r="D433" s="88">
        <v>2019</v>
      </c>
      <c r="E433" s="89">
        <v>2022</v>
      </c>
      <c r="F433" s="78">
        <v>13565990</v>
      </c>
      <c r="G433" s="72">
        <v>8500000</v>
      </c>
      <c r="H433" s="71">
        <v>4519035</v>
      </c>
      <c r="I433" s="71">
        <v>0</v>
      </c>
      <c r="J433" s="71">
        <v>0</v>
      </c>
      <c r="K433" s="71">
        <v>0</v>
      </c>
      <c r="L433" s="71">
        <v>0</v>
      </c>
      <c r="M433" s="71">
        <v>0</v>
      </c>
      <c r="N433" s="71">
        <v>0</v>
      </c>
      <c r="O433" s="71">
        <v>0</v>
      </c>
      <c r="P433" s="72">
        <v>0</v>
      </c>
      <c r="Q433" s="71">
        <v>0</v>
      </c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281"/>
      <c r="AE433" s="73">
        <v>400796</v>
      </c>
      <c r="AF433" s="157"/>
      <c r="AG433" s="20">
        <f t="shared" si="61"/>
        <v>13019035</v>
      </c>
      <c r="AH433" s="187" t="str">
        <f t="shared" si="62"/>
        <v>OK</v>
      </c>
      <c r="AI433" s="21" t="str">
        <f t="shared" si="63"/>
        <v>OK</v>
      </c>
      <c r="AJ433" s="180"/>
      <c r="AK433" s="180"/>
      <c r="AL433" s="277"/>
      <c r="AM433" s="180"/>
      <c r="AN433" s="180"/>
      <c r="AO433" s="180"/>
      <c r="AP433" s="180"/>
      <c r="AQ433" s="180"/>
      <c r="AR433" s="180"/>
      <c r="AS433" s="278"/>
      <c r="AT433" s="278"/>
      <c r="AU433" s="278"/>
    </row>
    <row r="434" spans="1:47" s="215" customFormat="1" ht="78.75" customHeight="1" x14ac:dyDescent="0.25">
      <c r="A434" s="180" t="s">
        <v>535</v>
      </c>
      <c r="B434" s="428" t="s">
        <v>931</v>
      </c>
      <c r="C434" s="34" t="s">
        <v>426</v>
      </c>
      <c r="D434" s="88">
        <v>2017</v>
      </c>
      <c r="E434" s="89">
        <v>2023</v>
      </c>
      <c r="F434" s="78">
        <v>5319925</v>
      </c>
      <c r="G434" s="72">
        <v>100000</v>
      </c>
      <c r="H434" s="71">
        <v>3000000</v>
      </c>
      <c r="I434" s="71">
        <v>2000000</v>
      </c>
      <c r="J434" s="71">
        <v>0</v>
      </c>
      <c r="K434" s="71">
        <v>0</v>
      </c>
      <c r="L434" s="71">
        <v>0</v>
      </c>
      <c r="M434" s="71">
        <v>0</v>
      </c>
      <c r="N434" s="71">
        <v>0</v>
      </c>
      <c r="O434" s="71">
        <v>0</v>
      </c>
      <c r="P434" s="72">
        <v>0</v>
      </c>
      <c r="Q434" s="71">
        <v>0</v>
      </c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281"/>
      <c r="AE434" s="73">
        <v>5100000</v>
      </c>
      <c r="AF434" s="157"/>
      <c r="AG434" s="20">
        <f t="shared" si="61"/>
        <v>5100000</v>
      </c>
      <c r="AH434" s="187" t="str">
        <f t="shared" si="62"/>
        <v>OK</v>
      </c>
      <c r="AI434" s="21" t="str">
        <f t="shared" si="63"/>
        <v>OK</v>
      </c>
      <c r="AJ434" s="180"/>
      <c r="AK434" s="180"/>
      <c r="AL434" s="277"/>
      <c r="AM434" s="180"/>
      <c r="AN434" s="180"/>
      <c r="AO434" s="180"/>
      <c r="AP434" s="180"/>
      <c r="AQ434" s="180"/>
      <c r="AR434" s="180"/>
      <c r="AS434" s="278"/>
      <c r="AT434" s="278"/>
      <c r="AU434" s="278"/>
    </row>
    <row r="435" spans="1:47" s="215" customFormat="1" ht="114.75" customHeight="1" x14ac:dyDescent="0.25">
      <c r="A435" s="180" t="s">
        <v>536</v>
      </c>
      <c r="B435" s="428" t="s">
        <v>938</v>
      </c>
      <c r="C435" s="34" t="s">
        <v>739</v>
      </c>
      <c r="D435" s="88">
        <v>2020</v>
      </c>
      <c r="E435" s="89">
        <v>2021</v>
      </c>
      <c r="F435" s="78">
        <v>6200000</v>
      </c>
      <c r="G435" s="72">
        <v>4000000</v>
      </c>
      <c r="H435" s="71">
        <v>0</v>
      </c>
      <c r="I435" s="71">
        <v>0</v>
      </c>
      <c r="J435" s="71">
        <v>0</v>
      </c>
      <c r="K435" s="71">
        <v>0</v>
      </c>
      <c r="L435" s="71">
        <v>0</v>
      </c>
      <c r="M435" s="71">
        <v>0</v>
      </c>
      <c r="N435" s="71">
        <v>0</v>
      </c>
      <c r="O435" s="71">
        <v>0</v>
      </c>
      <c r="P435" s="72">
        <v>0</v>
      </c>
      <c r="Q435" s="71">
        <v>0</v>
      </c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281"/>
      <c r="AE435" s="73">
        <v>0</v>
      </c>
      <c r="AF435" s="157"/>
      <c r="AG435" s="20">
        <f t="shared" si="61"/>
        <v>4000000</v>
      </c>
      <c r="AH435" s="187" t="str">
        <f t="shared" si="62"/>
        <v>OK</v>
      </c>
      <c r="AI435" s="21" t="str">
        <f t="shared" si="63"/>
        <v>OK</v>
      </c>
      <c r="AJ435" s="180"/>
      <c r="AK435" s="180"/>
      <c r="AL435" s="277"/>
      <c r="AM435" s="180"/>
      <c r="AN435" s="180"/>
      <c r="AO435" s="180"/>
      <c r="AP435" s="180"/>
      <c r="AQ435" s="180"/>
      <c r="AR435" s="180"/>
      <c r="AS435" s="278"/>
      <c r="AT435" s="278"/>
      <c r="AU435" s="278"/>
    </row>
    <row r="436" spans="1:47" s="215" customFormat="1" ht="83.25" customHeight="1" x14ac:dyDescent="0.25">
      <c r="A436" s="180" t="s">
        <v>537</v>
      </c>
      <c r="B436" s="428" t="s">
        <v>1072</v>
      </c>
      <c r="C436" s="34" t="s">
        <v>122</v>
      </c>
      <c r="D436" s="88">
        <v>2020</v>
      </c>
      <c r="E436" s="89">
        <v>2022</v>
      </c>
      <c r="F436" s="78">
        <v>5303750</v>
      </c>
      <c r="G436" s="72">
        <v>1500000</v>
      </c>
      <c r="H436" s="71">
        <v>3650000</v>
      </c>
      <c r="I436" s="71">
        <v>0</v>
      </c>
      <c r="J436" s="71">
        <v>0</v>
      </c>
      <c r="K436" s="71">
        <v>0</v>
      </c>
      <c r="L436" s="71">
        <v>0</v>
      </c>
      <c r="M436" s="71">
        <v>0</v>
      </c>
      <c r="N436" s="71">
        <v>0</v>
      </c>
      <c r="O436" s="71">
        <v>0</v>
      </c>
      <c r="P436" s="72">
        <v>0</v>
      </c>
      <c r="Q436" s="71">
        <v>0</v>
      </c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281"/>
      <c r="AE436" s="73">
        <v>5150000</v>
      </c>
      <c r="AF436" s="157"/>
      <c r="AG436" s="20">
        <f t="shared" si="61"/>
        <v>5150000</v>
      </c>
      <c r="AH436" s="187" t="str">
        <f t="shared" si="62"/>
        <v>OK</v>
      </c>
      <c r="AI436" s="21" t="str">
        <f t="shared" si="63"/>
        <v>OK</v>
      </c>
      <c r="AJ436" s="180"/>
      <c r="AK436" s="180"/>
      <c r="AL436" s="277"/>
      <c r="AM436" s="180"/>
      <c r="AN436" s="180"/>
      <c r="AO436" s="180"/>
      <c r="AP436" s="180"/>
      <c r="AQ436" s="180"/>
      <c r="AR436" s="180"/>
      <c r="AS436" s="278"/>
      <c r="AT436" s="278"/>
      <c r="AU436" s="278"/>
    </row>
    <row r="437" spans="1:47" s="215" customFormat="1" ht="83.25" customHeight="1" x14ac:dyDescent="0.25">
      <c r="A437" s="180" t="s">
        <v>538</v>
      </c>
      <c r="B437" s="428" t="s">
        <v>920</v>
      </c>
      <c r="C437" s="34" t="s">
        <v>431</v>
      </c>
      <c r="D437" s="88">
        <v>2020</v>
      </c>
      <c r="E437" s="89">
        <v>2022</v>
      </c>
      <c r="F437" s="78">
        <v>2200000</v>
      </c>
      <c r="G437" s="72">
        <v>500000</v>
      </c>
      <c r="H437" s="71">
        <v>1700000</v>
      </c>
      <c r="I437" s="71">
        <v>0</v>
      </c>
      <c r="J437" s="71">
        <v>0</v>
      </c>
      <c r="K437" s="71">
        <v>0</v>
      </c>
      <c r="L437" s="71">
        <v>0</v>
      </c>
      <c r="M437" s="71">
        <v>0</v>
      </c>
      <c r="N437" s="71">
        <v>0</v>
      </c>
      <c r="O437" s="71">
        <v>0</v>
      </c>
      <c r="P437" s="72">
        <v>0</v>
      </c>
      <c r="Q437" s="71">
        <v>0</v>
      </c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281"/>
      <c r="AE437" s="73">
        <v>2004430</v>
      </c>
      <c r="AF437" s="157"/>
      <c r="AG437" s="20">
        <f t="shared" si="61"/>
        <v>2200000</v>
      </c>
      <c r="AH437" s="187" t="str">
        <f t="shared" si="62"/>
        <v>OK</v>
      </c>
      <c r="AI437" s="21" t="str">
        <f t="shared" si="63"/>
        <v>OK</v>
      </c>
      <c r="AJ437" s="180"/>
      <c r="AK437" s="180"/>
      <c r="AL437" s="277"/>
      <c r="AM437" s="180"/>
      <c r="AN437" s="180"/>
      <c r="AO437" s="180"/>
      <c r="AP437" s="180"/>
      <c r="AQ437" s="180"/>
      <c r="AR437" s="180"/>
      <c r="AS437" s="278"/>
      <c r="AT437" s="278"/>
      <c r="AU437" s="278"/>
    </row>
    <row r="438" spans="1:47" s="215" customFormat="1" ht="75" customHeight="1" x14ac:dyDescent="0.25">
      <c r="A438" s="180" t="s">
        <v>539</v>
      </c>
      <c r="B438" s="428" t="s">
        <v>921</v>
      </c>
      <c r="C438" s="34" t="s">
        <v>922</v>
      </c>
      <c r="D438" s="88">
        <v>2020</v>
      </c>
      <c r="E438" s="89">
        <v>2023</v>
      </c>
      <c r="F438" s="78">
        <v>2846983</v>
      </c>
      <c r="G438" s="72">
        <v>0</v>
      </c>
      <c r="H438" s="71">
        <v>1000000</v>
      </c>
      <c r="I438" s="71">
        <v>1800000</v>
      </c>
      <c r="J438" s="71">
        <v>0</v>
      </c>
      <c r="K438" s="71">
        <v>0</v>
      </c>
      <c r="L438" s="71">
        <v>0</v>
      </c>
      <c r="M438" s="71">
        <v>0</v>
      </c>
      <c r="N438" s="71">
        <v>0</v>
      </c>
      <c r="O438" s="71">
        <v>0</v>
      </c>
      <c r="P438" s="72">
        <v>0</v>
      </c>
      <c r="Q438" s="71">
        <v>0</v>
      </c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281"/>
      <c r="AE438" s="73">
        <v>2800000</v>
      </c>
      <c r="AF438" s="157"/>
      <c r="AG438" s="20">
        <f t="shared" si="61"/>
        <v>2800000</v>
      </c>
      <c r="AH438" s="187" t="str">
        <f t="shared" si="62"/>
        <v>OK</v>
      </c>
      <c r="AI438" s="21" t="str">
        <f t="shared" si="63"/>
        <v>OK</v>
      </c>
      <c r="AJ438" s="180"/>
      <c r="AK438" s="180"/>
      <c r="AL438" s="277"/>
      <c r="AM438" s="180"/>
      <c r="AN438" s="180"/>
      <c r="AO438" s="180"/>
      <c r="AP438" s="180"/>
      <c r="AQ438" s="180"/>
      <c r="AR438" s="180"/>
      <c r="AS438" s="278"/>
      <c r="AT438" s="278"/>
      <c r="AU438" s="278"/>
    </row>
    <row r="439" spans="1:47" s="215" customFormat="1" ht="75" customHeight="1" x14ac:dyDescent="0.25">
      <c r="A439" s="180" t="s">
        <v>540</v>
      </c>
      <c r="B439" s="428" t="s">
        <v>923</v>
      </c>
      <c r="C439" s="34" t="s">
        <v>431</v>
      </c>
      <c r="D439" s="88">
        <v>2020</v>
      </c>
      <c r="E439" s="89">
        <v>2021</v>
      </c>
      <c r="F439" s="78">
        <v>200000</v>
      </c>
      <c r="G439" s="72">
        <v>200000</v>
      </c>
      <c r="H439" s="71">
        <v>0</v>
      </c>
      <c r="I439" s="71">
        <v>0</v>
      </c>
      <c r="J439" s="71">
        <v>0</v>
      </c>
      <c r="K439" s="71">
        <v>0</v>
      </c>
      <c r="L439" s="71">
        <v>0</v>
      </c>
      <c r="M439" s="71">
        <v>0</v>
      </c>
      <c r="N439" s="71">
        <v>0</v>
      </c>
      <c r="O439" s="71">
        <v>0</v>
      </c>
      <c r="P439" s="72">
        <v>0</v>
      </c>
      <c r="Q439" s="71">
        <v>0</v>
      </c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281"/>
      <c r="AE439" s="73"/>
      <c r="AF439" s="157"/>
      <c r="AG439" s="20">
        <f t="shared" si="61"/>
        <v>200000</v>
      </c>
      <c r="AH439" s="187" t="str">
        <f t="shared" si="62"/>
        <v>OK</v>
      </c>
      <c r="AI439" s="21" t="str">
        <f t="shared" si="63"/>
        <v>OK</v>
      </c>
      <c r="AJ439" s="180"/>
      <c r="AK439" s="180"/>
      <c r="AL439" s="277"/>
      <c r="AM439" s="180"/>
      <c r="AN439" s="180"/>
      <c r="AO439" s="180"/>
      <c r="AP439" s="180"/>
      <c r="AQ439" s="180"/>
      <c r="AR439" s="180"/>
      <c r="AS439" s="278"/>
      <c r="AT439" s="278"/>
      <c r="AU439" s="278"/>
    </row>
    <row r="440" spans="1:47" s="215" customFormat="1" ht="75" customHeight="1" x14ac:dyDescent="0.25">
      <c r="A440" s="180" t="s">
        <v>541</v>
      </c>
      <c r="B440" s="428" t="s">
        <v>924</v>
      </c>
      <c r="C440" s="34" t="s">
        <v>431</v>
      </c>
      <c r="D440" s="88">
        <v>2020</v>
      </c>
      <c r="E440" s="89">
        <v>2023</v>
      </c>
      <c r="F440" s="78">
        <v>11900000</v>
      </c>
      <c r="G440" s="72">
        <v>900000</v>
      </c>
      <c r="H440" s="71">
        <v>5000000</v>
      </c>
      <c r="I440" s="71">
        <v>6000000</v>
      </c>
      <c r="J440" s="71">
        <v>0</v>
      </c>
      <c r="K440" s="71">
        <v>0</v>
      </c>
      <c r="L440" s="71">
        <v>0</v>
      </c>
      <c r="M440" s="71">
        <v>0</v>
      </c>
      <c r="N440" s="71">
        <v>0</v>
      </c>
      <c r="O440" s="71">
        <v>0</v>
      </c>
      <c r="P440" s="72">
        <v>0</v>
      </c>
      <c r="Q440" s="71">
        <v>0</v>
      </c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281"/>
      <c r="AE440" s="73">
        <v>11180000</v>
      </c>
      <c r="AF440" s="157"/>
      <c r="AG440" s="20">
        <f t="shared" si="61"/>
        <v>11900000</v>
      </c>
      <c r="AH440" s="187" t="str">
        <f t="shared" si="62"/>
        <v>OK</v>
      </c>
      <c r="AI440" s="21" t="str">
        <f t="shared" si="63"/>
        <v>OK</v>
      </c>
      <c r="AJ440" s="180"/>
      <c r="AK440" s="180"/>
      <c r="AL440" s="277"/>
      <c r="AM440" s="180"/>
      <c r="AN440" s="180"/>
      <c r="AO440" s="180"/>
      <c r="AP440" s="180"/>
      <c r="AQ440" s="180"/>
      <c r="AR440" s="180"/>
      <c r="AS440" s="278"/>
      <c r="AT440" s="278"/>
      <c r="AU440" s="278"/>
    </row>
    <row r="441" spans="1:47" s="215" customFormat="1" ht="64.5" customHeight="1" x14ac:dyDescent="0.25">
      <c r="A441" s="180" t="s">
        <v>542</v>
      </c>
      <c r="B441" s="428" t="s">
        <v>1067</v>
      </c>
      <c r="C441" s="34" t="s">
        <v>431</v>
      </c>
      <c r="D441" s="88">
        <v>2020</v>
      </c>
      <c r="E441" s="89">
        <v>2021</v>
      </c>
      <c r="F441" s="78">
        <v>200000</v>
      </c>
      <c r="G441" s="72">
        <v>200000</v>
      </c>
      <c r="H441" s="71">
        <v>0</v>
      </c>
      <c r="I441" s="71">
        <v>0</v>
      </c>
      <c r="J441" s="71">
        <v>0</v>
      </c>
      <c r="K441" s="71">
        <v>0</v>
      </c>
      <c r="L441" s="71">
        <v>0</v>
      </c>
      <c r="M441" s="71">
        <v>0</v>
      </c>
      <c r="N441" s="71">
        <v>0</v>
      </c>
      <c r="O441" s="71">
        <v>0</v>
      </c>
      <c r="P441" s="72">
        <v>0</v>
      </c>
      <c r="Q441" s="71">
        <v>0</v>
      </c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281"/>
      <c r="AE441" s="73">
        <v>200000</v>
      </c>
      <c r="AF441" s="157"/>
      <c r="AG441" s="20">
        <f t="shared" si="61"/>
        <v>200000</v>
      </c>
      <c r="AH441" s="187" t="str">
        <f t="shared" si="62"/>
        <v>OK</v>
      </c>
      <c r="AI441" s="21" t="str">
        <f t="shared" si="63"/>
        <v>OK</v>
      </c>
      <c r="AJ441" s="180"/>
      <c r="AK441" s="180"/>
      <c r="AL441" s="277"/>
      <c r="AM441" s="180"/>
      <c r="AN441" s="180"/>
      <c r="AO441" s="180"/>
      <c r="AP441" s="180"/>
      <c r="AQ441" s="180"/>
      <c r="AR441" s="180"/>
      <c r="AS441" s="278"/>
      <c r="AT441" s="278"/>
      <c r="AU441" s="278"/>
    </row>
    <row r="442" spans="1:47" s="215" customFormat="1" ht="83.25" customHeight="1" x14ac:dyDescent="0.25">
      <c r="A442" s="180" t="s">
        <v>543</v>
      </c>
      <c r="B442" s="428" t="s">
        <v>925</v>
      </c>
      <c r="C442" s="34" t="s">
        <v>431</v>
      </c>
      <c r="D442" s="88">
        <v>2020</v>
      </c>
      <c r="E442" s="89">
        <v>2022</v>
      </c>
      <c r="F442" s="78">
        <v>1530000</v>
      </c>
      <c r="G442" s="72">
        <v>1030000</v>
      </c>
      <c r="H442" s="71">
        <v>500000</v>
      </c>
      <c r="I442" s="71">
        <v>0</v>
      </c>
      <c r="J442" s="71">
        <v>0</v>
      </c>
      <c r="K442" s="71">
        <v>0</v>
      </c>
      <c r="L442" s="71">
        <v>0</v>
      </c>
      <c r="M442" s="71">
        <v>0</v>
      </c>
      <c r="N442" s="71">
        <v>0</v>
      </c>
      <c r="O442" s="71">
        <v>0</v>
      </c>
      <c r="P442" s="72">
        <v>0</v>
      </c>
      <c r="Q442" s="71">
        <v>0</v>
      </c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281"/>
      <c r="AE442" s="73">
        <v>1530000</v>
      </c>
      <c r="AF442" s="157"/>
      <c r="AG442" s="20">
        <f t="shared" si="61"/>
        <v>1530000</v>
      </c>
      <c r="AH442" s="187" t="str">
        <f t="shared" si="62"/>
        <v>OK</v>
      </c>
      <c r="AI442" s="21" t="str">
        <f t="shared" si="63"/>
        <v>OK</v>
      </c>
      <c r="AJ442" s="180"/>
      <c r="AK442" s="180"/>
      <c r="AL442" s="277"/>
      <c r="AM442" s="180"/>
      <c r="AN442" s="180"/>
      <c r="AO442" s="180"/>
      <c r="AP442" s="180"/>
      <c r="AQ442" s="180"/>
      <c r="AR442" s="180"/>
      <c r="AS442" s="278"/>
      <c r="AT442" s="278"/>
      <c r="AU442" s="278"/>
    </row>
    <row r="443" spans="1:47" s="215" customFormat="1" ht="72.75" customHeight="1" x14ac:dyDescent="0.25">
      <c r="A443" s="180" t="s">
        <v>544</v>
      </c>
      <c r="B443" s="428" t="s">
        <v>932</v>
      </c>
      <c r="C443" s="34" t="s">
        <v>391</v>
      </c>
      <c r="D443" s="88">
        <v>2020</v>
      </c>
      <c r="E443" s="89">
        <v>2027</v>
      </c>
      <c r="F443" s="78">
        <v>45146370</v>
      </c>
      <c r="G443" s="72">
        <v>0</v>
      </c>
      <c r="H443" s="71">
        <v>0</v>
      </c>
      <c r="I443" s="71">
        <v>0</v>
      </c>
      <c r="J443" s="71">
        <v>0</v>
      </c>
      <c r="K443" s="71">
        <v>10000000</v>
      </c>
      <c r="L443" s="71">
        <v>10000000</v>
      </c>
      <c r="M443" s="71">
        <v>25000000</v>
      </c>
      <c r="N443" s="71">
        <v>0</v>
      </c>
      <c r="O443" s="71">
        <v>0</v>
      </c>
      <c r="P443" s="72">
        <v>0</v>
      </c>
      <c r="Q443" s="71">
        <v>0</v>
      </c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281"/>
      <c r="AE443" s="73">
        <v>0</v>
      </c>
      <c r="AF443" s="157"/>
      <c r="AG443" s="20">
        <f t="shared" si="61"/>
        <v>45000000</v>
      </c>
      <c r="AH443" s="187" t="str">
        <f t="shared" si="62"/>
        <v>OK</v>
      </c>
      <c r="AI443" s="21" t="str">
        <f t="shared" si="63"/>
        <v>OK</v>
      </c>
      <c r="AJ443" s="180"/>
      <c r="AK443" s="180"/>
      <c r="AL443" s="277"/>
      <c r="AM443" s="180"/>
      <c r="AN443" s="180"/>
      <c r="AO443" s="180"/>
      <c r="AP443" s="180"/>
      <c r="AQ443" s="180"/>
      <c r="AR443" s="180"/>
      <c r="AS443" s="278"/>
      <c r="AT443" s="278"/>
      <c r="AU443" s="278"/>
    </row>
    <row r="444" spans="1:47" s="215" customFormat="1" ht="72.75" customHeight="1" x14ac:dyDescent="0.25">
      <c r="A444" s="180" t="s">
        <v>545</v>
      </c>
      <c r="B444" s="428" t="s">
        <v>926</v>
      </c>
      <c r="C444" s="34" t="s">
        <v>426</v>
      </c>
      <c r="D444" s="88">
        <v>2020</v>
      </c>
      <c r="E444" s="89">
        <v>2022</v>
      </c>
      <c r="F444" s="78">
        <v>4500000</v>
      </c>
      <c r="G444" s="83">
        <v>1500000</v>
      </c>
      <c r="H444" s="71">
        <v>3000000</v>
      </c>
      <c r="I444" s="71">
        <v>0</v>
      </c>
      <c r="J444" s="71">
        <v>0</v>
      </c>
      <c r="K444" s="71">
        <v>0</v>
      </c>
      <c r="L444" s="71">
        <v>0</v>
      </c>
      <c r="M444" s="71">
        <v>0</v>
      </c>
      <c r="N444" s="71">
        <v>0</v>
      </c>
      <c r="O444" s="71">
        <v>0</v>
      </c>
      <c r="P444" s="72">
        <v>0</v>
      </c>
      <c r="Q444" s="71">
        <v>0</v>
      </c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281"/>
      <c r="AE444" s="73">
        <v>4500000</v>
      </c>
      <c r="AF444" s="157"/>
      <c r="AG444" s="20">
        <f t="shared" si="61"/>
        <v>4500000</v>
      </c>
      <c r="AH444" s="187" t="str">
        <f t="shared" si="62"/>
        <v>OK</v>
      </c>
      <c r="AI444" s="21" t="str">
        <f t="shared" si="63"/>
        <v>OK</v>
      </c>
      <c r="AJ444" s="180"/>
      <c r="AK444" s="180"/>
      <c r="AL444" s="277"/>
      <c r="AM444" s="180"/>
      <c r="AN444" s="180"/>
      <c r="AO444" s="180"/>
      <c r="AP444" s="180"/>
      <c r="AQ444" s="180"/>
      <c r="AR444" s="180"/>
      <c r="AS444" s="278"/>
      <c r="AT444" s="278"/>
      <c r="AU444" s="278"/>
    </row>
    <row r="445" spans="1:47" s="215" customFormat="1" ht="72.75" customHeight="1" x14ac:dyDescent="0.25">
      <c r="A445" s="180" t="s">
        <v>546</v>
      </c>
      <c r="B445" s="428" t="s">
        <v>934</v>
      </c>
      <c r="C445" s="34" t="s">
        <v>430</v>
      </c>
      <c r="D445" s="88">
        <v>2020</v>
      </c>
      <c r="E445" s="89">
        <v>2023</v>
      </c>
      <c r="F445" s="78">
        <v>17000000</v>
      </c>
      <c r="G445" s="72">
        <v>1000000</v>
      </c>
      <c r="H445" s="71">
        <v>6000000</v>
      </c>
      <c r="I445" s="71">
        <v>10000000</v>
      </c>
      <c r="J445" s="71">
        <v>0</v>
      </c>
      <c r="K445" s="71">
        <v>0</v>
      </c>
      <c r="L445" s="71">
        <v>0</v>
      </c>
      <c r="M445" s="71">
        <v>0</v>
      </c>
      <c r="N445" s="71">
        <v>0</v>
      </c>
      <c r="O445" s="71">
        <v>0</v>
      </c>
      <c r="P445" s="72">
        <v>0</v>
      </c>
      <c r="Q445" s="71">
        <v>0</v>
      </c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281"/>
      <c r="AE445" s="73">
        <v>17000000</v>
      </c>
      <c r="AF445" s="157"/>
      <c r="AG445" s="20">
        <f t="shared" si="61"/>
        <v>17000000</v>
      </c>
      <c r="AH445" s="187" t="str">
        <f t="shared" si="62"/>
        <v>OK</v>
      </c>
      <c r="AI445" s="21" t="str">
        <f t="shared" si="63"/>
        <v>OK</v>
      </c>
      <c r="AJ445" s="180"/>
      <c r="AK445" s="180"/>
      <c r="AL445" s="277"/>
      <c r="AM445" s="180"/>
      <c r="AN445" s="180"/>
      <c r="AO445" s="180"/>
      <c r="AP445" s="180"/>
      <c r="AQ445" s="180"/>
      <c r="AR445" s="180"/>
      <c r="AS445" s="278"/>
      <c r="AT445" s="278"/>
      <c r="AU445" s="278"/>
    </row>
    <row r="446" spans="1:47" s="215" customFormat="1" ht="83.25" customHeight="1" x14ac:dyDescent="0.25">
      <c r="A446" s="180" t="s">
        <v>547</v>
      </c>
      <c r="B446" s="428" t="s">
        <v>927</v>
      </c>
      <c r="C446" s="34" t="s">
        <v>122</v>
      </c>
      <c r="D446" s="88">
        <v>2020</v>
      </c>
      <c r="E446" s="89">
        <v>2021</v>
      </c>
      <c r="F446" s="78">
        <v>1194900</v>
      </c>
      <c r="G446" s="72">
        <v>1150000</v>
      </c>
      <c r="H446" s="71">
        <v>0</v>
      </c>
      <c r="I446" s="71">
        <v>0</v>
      </c>
      <c r="J446" s="71">
        <v>0</v>
      </c>
      <c r="K446" s="71">
        <v>0</v>
      </c>
      <c r="L446" s="71">
        <v>0</v>
      </c>
      <c r="M446" s="71">
        <v>0</v>
      </c>
      <c r="N446" s="71">
        <v>0</v>
      </c>
      <c r="O446" s="71">
        <v>0</v>
      </c>
      <c r="P446" s="72">
        <v>0</v>
      </c>
      <c r="Q446" s="71">
        <v>0</v>
      </c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281"/>
      <c r="AE446" s="73">
        <v>1150000</v>
      </c>
      <c r="AF446" s="157"/>
      <c r="AG446" s="20">
        <f t="shared" si="61"/>
        <v>1150000</v>
      </c>
      <c r="AH446" s="187" t="str">
        <f t="shared" si="62"/>
        <v>OK</v>
      </c>
      <c r="AI446" s="21" t="str">
        <f t="shared" si="63"/>
        <v>OK</v>
      </c>
      <c r="AJ446" s="180"/>
      <c r="AK446" s="180"/>
      <c r="AL446" s="277"/>
      <c r="AM446" s="180"/>
      <c r="AN446" s="180"/>
      <c r="AO446" s="180"/>
      <c r="AP446" s="180"/>
      <c r="AQ446" s="180"/>
      <c r="AR446" s="180"/>
      <c r="AS446" s="278"/>
      <c r="AT446" s="278"/>
      <c r="AU446" s="278"/>
    </row>
    <row r="447" spans="1:47" s="215" customFormat="1" ht="73.5" customHeight="1" x14ac:dyDescent="0.25">
      <c r="A447" s="180" t="s">
        <v>551</v>
      </c>
      <c r="B447" s="428" t="s">
        <v>928</v>
      </c>
      <c r="C447" s="34" t="s">
        <v>431</v>
      </c>
      <c r="D447" s="88">
        <v>2016</v>
      </c>
      <c r="E447" s="89">
        <v>2021</v>
      </c>
      <c r="F447" s="78">
        <v>100000</v>
      </c>
      <c r="G447" s="72">
        <v>50000</v>
      </c>
      <c r="H447" s="71">
        <v>0</v>
      </c>
      <c r="I447" s="71">
        <v>0</v>
      </c>
      <c r="J447" s="71">
        <v>0</v>
      </c>
      <c r="K447" s="71">
        <v>0</v>
      </c>
      <c r="L447" s="71">
        <v>0</v>
      </c>
      <c r="M447" s="71">
        <v>0</v>
      </c>
      <c r="N447" s="71">
        <v>0</v>
      </c>
      <c r="O447" s="71">
        <v>0</v>
      </c>
      <c r="P447" s="72">
        <v>0</v>
      </c>
      <c r="Q447" s="71">
        <v>0</v>
      </c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281"/>
      <c r="AE447" s="73">
        <v>0</v>
      </c>
      <c r="AF447" s="157"/>
      <c r="AG447" s="20">
        <f t="shared" si="61"/>
        <v>50000</v>
      </c>
      <c r="AH447" s="187" t="str">
        <f t="shared" si="62"/>
        <v>OK</v>
      </c>
      <c r="AI447" s="21" t="str">
        <f t="shared" si="63"/>
        <v>OK</v>
      </c>
      <c r="AJ447" s="180"/>
      <c r="AK447" s="180"/>
      <c r="AL447" s="277"/>
      <c r="AM447" s="180"/>
      <c r="AN447" s="180"/>
      <c r="AO447" s="180"/>
      <c r="AP447" s="180"/>
      <c r="AQ447" s="180"/>
      <c r="AR447" s="180"/>
      <c r="AS447" s="278"/>
      <c r="AT447" s="278"/>
      <c r="AU447" s="278"/>
    </row>
    <row r="448" spans="1:47" s="215" customFormat="1" ht="73.5" customHeight="1" x14ac:dyDescent="0.25">
      <c r="A448" s="180" t="s">
        <v>552</v>
      </c>
      <c r="B448" s="428" t="s">
        <v>940</v>
      </c>
      <c r="C448" s="34" t="s">
        <v>430</v>
      </c>
      <c r="D448" s="88">
        <v>2020</v>
      </c>
      <c r="E448" s="89">
        <v>2022</v>
      </c>
      <c r="F448" s="78">
        <v>73308200</v>
      </c>
      <c r="G448" s="72">
        <v>35187476</v>
      </c>
      <c r="H448" s="71">
        <v>38120724</v>
      </c>
      <c r="I448" s="71">
        <v>0</v>
      </c>
      <c r="J448" s="71">
        <v>0</v>
      </c>
      <c r="K448" s="71">
        <v>0</v>
      </c>
      <c r="L448" s="71">
        <v>0</v>
      </c>
      <c r="M448" s="71">
        <v>0</v>
      </c>
      <c r="N448" s="71">
        <v>0</v>
      </c>
      <c r="O448" s="71">
        <v>0</v>
      </c>
      <c r="P448" s="72">
        <v>0</v>
      </c>
      <c r="Q448" s="71">
        <v>0</v>
      </c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281"/>
      <c r="AE448" s="73">
        <v>5208200</v>
      </c>
      <c r="AF448" s="157"/>
      <c r="AG448" s="20">
        <f t="shared" si="61"/>
        <v>73308200</v>
      </c>
      <c r="AH448" s="187" t="str">
        <f t="shared" si="62"/>
        <v>OK</v>
      </c>
      <c r="AI448" s="21" t="str">
        <f t="shared" si="63"/>
        <v>OK</v>
      </c>
      <c r="AJ448" s="180"/>
      <c r="AK448" s="180"/>
      <c r="AL448" s="277"/>
      <c r="AM448" s="180"/>
      <c r="AN448" s="180"/>
      <c r="AO448" s="180"/>
      <c r="AP448" s="180"/>
      <c r="AQ448" s="180"/>
      <c r="AR448" s="180"/>
      <c r="AS448" s="278"/>
      <c r="AT448" s="278"/>
      <c r="AU448" s="278"/>
    </row>
    <row r="449" spans="1:47" s="215" customFormat="1" ht="59.25" customHeight="1" x14ac:dyDescent="0.25">
      <c r="A449" s="180" t="s">
        <v>553</v>
      </c>
      <c r="B449" s="428" t="s">
        <v>947</v>
      </c>
      <c r="C449" s="34" t="s">
        <v>708</v>
      </c>
      <c r="D449" s="88">
        <v>2020</v>
      </c>
      <c r="E449" s="89">
        <v>2023</v>
      </c>
      <c r="F449" s="78">
        <v>140600</v>
      </c>
      <c r="G449" s="72">
        <v>11600</v>
      </c>
      <c r="H449" s="71">
        <v>111500</v>
      </c>
      <c r="I449" s="71">
        <v>11500</v>
      </c>
      <c r="J449" s="71">
        <v>0</v>
      </c>
      <c r="K449" s="71">
        <v>0</v>
      </c>
      <c r="L449" s="71">
        <v>0</v>
      </c>
      <c r="M449" s="71">
        <v>0</v>
      </c>
      <c r="N449" s="71"/>
      <c r="O449" s="71"/>
      <c r="P449" s="72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281"/>
      <c r="AE449" s="73">
        <v>34600</v>
      </c>
      <c r="AF449" s="157"/>
      <c r="AG449" s="20">
        <f>SUM(G449:AD449)</f>
        <v>134600</v>
      </c>
      <c r="AH449" s="187" t="str">
        <f t="shared" ref="AH449:AH461" si="64">IF(G449&lt;=F449,"OK","BŁĄD")</f>
        <v>OK</v>
      </c>
      <c r="AI449" s="21" t="str">
        <f t="shared" ref="AI449:AI461" si="65">IF(SUM(G449:AD449)&gt;=AE449,"OK","BŁĄD")</f>
        <v>OK</v>
      </c>
      <c r="AJ449" s="180"/>
      <c r="AK449" s="180"/>
      <c r="AL449" s="277"/>
      <c r="AM449" s="180"/>
      <c r="AN449" s="180"/>
      <c r="AO449" s="180"/>
      <c r="AP449" s="180"/>
      <c r="AQ449" s="180"/>
      <c r="AR449" s="180"/>
      <c r="AS449" s="278"/>
      <c r="AT449" s="278"/>
      <c r="AU449" s="278"/>
    </row>
    <row r="450" spans="1:47" s="215" customFormat="1" ht="72.75" customHeight="1" x14ac:dyDescent="0.25">
      <c r="A450" s="180" t="s">
        <v>554</v>
      </c>
      <c r="B450" s="428" t="s">
        <v>948</v>
      </c>
      <c r="C450" s="34" t="s">
        <v>431</v>
      </c>
      <c r="D450" s="88">
        <v>2020</v>
      </c>
      <c r="E450" s="89">
        <v>2021</v>
      </c>
      <c r="F450" s="78">
        <v>437500</v>
      </c>
      <c r="G450" s="72">
        <v>380000</v>
      </c>
      <c r="H450" s="71">
        <v>0</v>
      </c>
      <c r="I450" s="71">
        <v>0</v>
      </c>
      <c r="J450" s="71">
        <v>0</v>
      </c>
      <c r="K450" s="71">
        <v>0</v>
      </c>
      <c r="L450" s="71">
        <v>0</v>
      </c>
      <c r="M450" s="71">
        <v>0</v>
      </c>
      <c r="N450" s="71">
        <v>0</v>
      </c>
      <c r="O450" s="71">
        <v>0</v>
      </c>
      <c r="P450" s="72">
        <v>0</v>
      </c>
      <c r="Q450" s="71">
        <v>0</v>
      </c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281"/>
      <c r="AE450" s="73">
        <v>380000</v>
      </c>
      <c r="AF450" s="157"/>
      <c r="AG450" s="20">
        <f t="shared" ref="AG450:AG461" si="66">SUM(G450:AD450)</f>
        <v>380000</v>
      </c>
      <c r="AH450" s="187" t="str">
        <f t="shared" si="64"/>
        <v>OK</v>
      </c>
      <c r="AI450" s="21" t="str">
        <f t="shared" si="65"/>
        <v>OK</v>
      </c>
      <c r="AJ450" s="180"/>
      <c r="AK450" s="180"/>
      <c r="AL450" s="277"/>
      <c r="AM450" s="180"/>
      <c r="AN450" s="180"/>
      <c r="AO450" s="180"/>
      <c r="AP450" s="180"/>
      <c r="AQ450" s="180"/>
      <c r="AR450" s="180"/>
      <c r="AS450" s="278"/>
      <c r="AT450" s="278"/>
      <c r="AU450" s="278"/>
    </row>
    <row r="451" spans="1:47" s="215" customFormat="1" ht="72.75" customHeight="1" x14ac:dyDescent="0.25">
      <c r="A451" s="180" t="s">
        <v>555</v>
      </c>
      <c r="B451" s="428" t="s">
        <v>949</v>
      </c>
      <c r="C451" s="34" t="s">
        <v>607</v>
      </c>
      <c r="D451" s="88">
        <v>2020</v>
      </c>
      <c r="E451" s="89">
        <v>2021</v>
      </c>
      <c r="F451" s="78">
        <v>1500000</v>
      </c>
      <c r="G451" s="72">
        <v>1000000</v>
      </c>
      <c r="H451" s="71">
        <v>0</v>
      </c>
      <c r="I451" s="71">
        <v>0</v>
      </c>
      <c r="J451" s="71">
        <v>0</v>
      </c>
      <c r="K451" s="71">
        <v>0</v>
      </c>
      <c r="L451" s="71">
        <v>0</v>
      </c>
      <c r="M451" s="71">
        <v>0</v>
      </c>
      <c r="N451" s="71">
        <v>0</v>
      </c>
      <c r="O451" s="71">
        <v>0</v>
      </c>
      <c r="P451" s="72">
        <v>0</v>
      </c>
      <c r="Q451" s="71">
        <v>0</v>
      </c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281"/>
      <c r="AE451" s="73">
        <v>100000</v>
      </c>
      <c r="AF451" s="157"/>
      <c r="AG451" s="20">
        <f t="shared" si="66"/>
        <v>1000000</v>
      </c>
      <c r="AH451" s="187" t="str">
        <f t="shared" si="64"/>
        <v>OK</v>
      </c>
      <c r="AI451" s="21" t="str">
        <f t="shared" si="65"/>
        <v>OK</v>
      </c>
      <c r="AJ451" s="180"/>
      <c r="AK451" s="180"/>
      <c r="AL451" s="277"/>
      <c r="AM451" s="180"/>
      <c r="AN451" s="180"/>
      <c r="AO451" s="180"/>
      <c r="AP451" s="180"/>
      <c r="AQ451" s="180"/>
      <c r="AR451" s="180"/>
      <c r="AS451" s="278"/>
      <c r="AT451" s="278"/>
      <c r="AU451" s="278"/>
    </row>
    <row r="452" spans="1:47" s="215" customFormat="1" ht="54.75" customHeight="1" x14ac:dyDescent="0.25">
      <c r="A452" s="180" t="s">
        <v>556</v>
      </c>
      <c r="B452" s="432" t="s">
        <v>954</v>
      </c>
      <c r="C452" s="34" t="s">
        <v>430</v>
      </c>
      <c r="D452" s="88">
        <v>2020</v>
      </c>
      <c r="E452" s="89">
        <v>2021</v>
      </c>
      <c r="F452" s="78">
        <v>160000</v>
      </c>
      <c r="G452" s="72">
        <v>160000</v>
      </c>
      <c r="H452" s="71">
        <v>0</v>
      </c>
      <c r="I452" s="71">
        <v>0</v>
      </c>
      <c r="J452" s="71">
        <v>0</v>
      </c>
      <c r="K452" s="71">
        <v>0</v>
      </c>
      <c r="L452" s="71">
        <v>0</v>
      </c>
      <c r="M452" s="71">
        <v>0</v>
      </c>
      <c r="N452" s="71"/>
      <c r="O452" s="71"/>
      <c r="P452" s="72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281"/>
      <c r="AE452" s="73">
        <v>160000</v>
      </c>
      <c r="AF452" s="157"/>
      <c r="AG452" s="20">
        <f t="shared" si="66"/>
        <v>160000</v>
      </c>
      <c r="AH452" s="187" t="str">
        <f t="shared" si="64"/>
        <v>OK</v>
      </c>
      <c r="AI452" s="21" t="str">
        <f t="shared" si="65"/>
        <v>OK</v>
      </c>
      <c r="AJ452" s="180"/>
      <c r="AK452" s="180"/>
      <c r="AL452" s="277"/>
      <c r="AM452" s="180"/>
      <c r="AN452" s="180"/>
      <c r="AO452" s="180"/>
      <c r="AP452" s="180"/>
      <c r="AQ452" s="180"/>
      <c r="AR452" s="180"/>
      <c r="AS452" s="278"/>
      <c r="AT452" s="278"/>
      <c r="AU452" s="278"/>
    </row>
    <row r="453" spans="1:47" s="215" customFormat="1" ht="72.75" customHeight="1" x14ac:dyDescent="0.25">
      <c r="A453" s="180" t="s">
        <v>557</v>
      </c>
      <c r="B453" s="428" t="s">
        <v>955</v>
      </c>
      <c r="C453" s="34" t="s">
        <v>122</v>
      </c>
      <c r="D453" s="88">
        <v>2020</v>
      </c>
      <c r="E453" s="89">
        <v>2025</v>
      </c>
      <c r="F453" s="78">
        <v>2250000</v>
      </c>
      <c r="G453" s="72">
        <v>250000</v>
      </c>
      <c r="H453" s="71">
        <v>0</v>
      </c>
      <c r="I453" s="71">
        <v>0</v>
      </c>
      <c r="J453" s="71">
        <v>0</v>
      </c>
      <c r="K453" s="71">
        <v>2000000</v>
      </c>
      <c r="L453" s="71">
        <v>0</v>
      </c>
      <c r="M453" s="71">
        <v>0</v>
      </c>
      <c r="N453" s="71">
        <v>0</v>
      </c>
      <c r="O453" s="71">
        <v>0</v>
      </c>
      <c r="P453" s="72">
        <v>0</v>
      </c>
      <c r="Q453" s="71">
        <v>0</v>
      </c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281"/>
      <c r="AE453" s="73">
        <v>2250000</v>
      </c>
      <c r="AF453" s="157"/>
      <c r="AG453" s="20">
        <f t="shared" si="66"/>
        <v>2250000</v>
      </c>
      <c r="AH453" s="187" t="str">
        <f t="shared" si="64"/>
        <v>OK</v>
      </c>
      <c r="AI453" s="21" t="str">
        <f t="shared" si="65"/>
        <v>OK</v>
      </c>
      <c r="AJ453" s="180"/>
      <c r="AK453" s="180"/>
      <c r="AL453" s="277"/>
      <c r="AM453" s="180"/>
      <c r="AN453" s="180"/>
      <c r="AO453" s="180"/>
      <c r="AP453" s="180"/>
      <c r="AQ453" s="180"/>
      <c r="AR453" s="180"/>
      <c r="AS453" s="278"/>
      <c r="AT453" s="278"/>
      <c r="AU453" s="278"/>
    </row>
    <row r="454" spans="1:47" s="215" customFormat="1" ht="72.75" customHeight="1" x14ac:dyDescent="0.25">
      <c r="A454" s="180" t="s">
        <v>558</v>
      </c>
      <c r="B454" s="428" t="s">
        <v>956</v>
      </c>
      <c r="C454" s="34" t="s">
        <v>122</v>
      </c>
      <c r="D454" s="88">
        <v>2020</v>
      </c>
      <c r="E454" s="89">
        <v>2022</v>
      </c>
      <c r="F454" s="78">
        <v>2109745</v>
      </c>
      <c r="G454" s="72">
        <v>1560000</v>
      </c>
      <c r="H454" s="71">
        <v>549745</v>
      </c>
      <c r="I454" s="71">
        <v>0</v>
      </c>
      <c r="J454" s="71">
        <v>0</v>
      </c>
      <c r="K454" s="71">
        <v>0</v>
      </c>
      <c r="L454" s="71">
        <v>0</v>
      </c>
      <c r="M454" s="71">
        <v>0</v>
      </c>
      <c r="N454" s="71">
        <v>0</v>
      </c>
      <c r="O454" s="71">
        <v>0</v>
      </c>
      <c r="P454" s="72">
        <v>0</v>
      </c>
      <c r="Q454" s="71">
        <v>0</v>
      </c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281"/>
      <c r="AE454" s="73">
        <v>295</v>
      </c>
      <c r="AF454" s="157"/>
      <c r="AG454" s="20">
        <f t="shared" si="66"/>
        <v>2109745</v>
      </c>
      <c r="AH454" s="187" t="str">
        <f t="shared" si="64"/>
        <v>OK</v>
      </c>
      <c r="AI454" s="21" t="str">
        <f t="shared" si="65"/>
        <v>OK</v>
      </c>
      <c r="AJ454" s="180"/>
      <c r="AK454" s="180"/>
      <c r="AL454" s="277"/>
      <c r="AM454" s="180"/>
      <c r="AN454" s="180"/>
      <c r="AO454" s="180"/>
      <c r="AP454" s="180"/>
      <c r="AQ454" s="180"/>
      <c r="AR454" s="180"/>
      <c r="AS454" s="278"/>
      <c r="AT454" s="278"/>
      <c r="AU454" s="278"/>
    </row>
    <row r="455" spans="1:47" s="215" customFormat="1" ht="83.25" customHeight="1" x14ac:dyDescent="0.25">
      <c r="A455" s="180" t="s">
        <v>559</v>
      </c>
      <c r="B455" s="428" t="s">
        <v>965</v>
      </c>
      <c r="C455" s="34" t="s">
        <v>723</v>
      </c>
      <c r="D455" s="88">
        <v>2020</v>
      </c>
      <c r="E455" s="89">
        <v>2021</v>
      </c>
      <c r="F455" s="78">
        <v>1500000</v>
      </c>
      <c r="G455" s="72">
        <v>200000</v>
      </c>
      <c r="H455" s="71">
        <v>0</v>
      </c>
      <c r="I455" s="71">
        <v>0</v>
      </c>
      <c r="J455" s="71">
        <v>0</v>
      </c>
      <c r="K455" s="71">
        <v>0</v>
      </c>
      <c r="L455" s="71">
        <v>0</v>
      </c>
      <c r="M455" s="71">
        <v>0</v>
      </c>
      <c r="N455" s="71">
        <v>0</v>
      </c>
      <c r="O455" s="71">
        <v>0</v>
      </c>
      <c r="P455" s="72">
        <v>0</v>
      </c>
      <c r="Q455" s="71">
        <v>0</v>
      </c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281"/>
      <c r="AE455" s="73"/>
      <c r="AF455" s="157"/>
      <c r="AG455" s="20">
        <f t="shared" si="66"/>
        <v>200000</v>
      </c>
      <c r="AH455" s="187" t="str">
        <f t="shared" si="64"/>
        <v>OK</v>
      </c>
      <c r="AI455" s="21" t="str">
        <f t="shared" si="65"/>
        <v>OK</v>
      </c>
      <c r="AJ455" s="180"/>
      <c r="AK455" s="180"/>
      <c r="AL455" s="277"/>
      <c r="AM455" s="180"/>
      <c r="AN455" s="180"/>
      <c r="AO455" s="180"/>
      <c r="AP455" s="180"/>
      <c r="AQ455" s="180"/>
      <c r="AR455" s="180"/>
      <c r="AS455" s="278"/>
      <c r="AT455" s="278"/>
      <c r="AU455" s="278"/>
    </row>
    <row r="456" spans="1:47" s="215" customFormat="1" ht="83.25" customHeight="1" x14ac:dyDescent="0.25">
      <c r="A456" s="180" t="s">
        <v>560</v>
      </c>
      <c r="B456" s="428" t="s">
        <v>966</v>
      </c>
      <c r="C456" s="34" t="s">
        <v>499</v>
      </c>
      <c r="D456" s="88">
        <v>2020</v>
      </c>
      <c r="E456" s="89">
        <v>2023</v>
      </c>
      <c r="F456" s="78">
        <v>10750000</v>
      </c>
      <c r="G456" s="72">
        <v>500000</v>
      </c>
      <c r="H456" s="71">
        <v>4750000</v>
      </c>
      <c r="I456" s="71">
        <v>5500000</v>
      </c>
      <c r="J456" s="71">
        <v>0</v>
      </c>
      <c r="K456" s="71">
        <v>0</v>
      </c>
      <c r="L456" s="71">
        <v>0</v>
      </c>
      <c r="M456" s="71">
        <v>0</v>
      </c>
      <c r="N456" s="71">
        <v>0</v>
      </c>
      <c r="O456" s="71">
        <v>0</v>
      </c>
      <c r="P456" s="72">
        <v>0</v>
      </c>
      <c r="Q456" s="71">
        <v>0</v>
      </c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281"/>
      <c r="AE456" s="73">
        <v>10300000</v>
      </c>
      <c r="AF456" s="157"/>
      <c r="AG456" s="20">
        <f t="shared" si="66"/>
        <v>10750000</v>
      </c>
      <c r="AH456" s="187" t="str">
        <f t="shared" si="64"/>
        <v>OK</v>
      </c>
      <c r="AI456" s="21" t="str">
        <f t="shared" si="65"/>
        <v>OK</v>
      </c>
      <c r="AJ456" s="180"/>
      <c r="AK456" s="180"/>
      <c r="AL456" s="277"/>
      <c r="AM456" s="180"/>
      <c r="AN456" s="180"/>
      <c r="AO456" s="180"/>
      <c r="AP456" s="180"/>
      <c r="AQ456" s="180"/>
      <c r="AR456" s="180"/>
      <c r="AS456" s="278"/>
      <c r="AT456" s="278"/>
      <c r="AU456" s="278"/>
    </row>
    <row r="457" spans="1:47" s="215" customFormat="1" ht="73.5" customHeight="1" x14ac:dyDescent="0.25">
      <c r="A457" s="180" t="s">
        <v>561</v>
      </c>
      <c r="B457" s="428" t="s">
        <v>968</v>
      </c>
      <c r="C457" s="34" t="s">
        <v>431</v>
      </c>
      <c r="D457" s="88">
        <v>2020</v>
      </c>
      <c r="E457" s="89">
        <v>2021</v>
      </c>
      <c r="F457" s="78">
        <v>118000</v>
      </c>
      <c r="G457" s="72">
        <v>115000</v>
      </c>
      <c r="H457" s="71">
        <v>0</v>
      </c>
      <c r="I457" s="71">
        <v>0</v>
      </c>
      <c r="J457" s="71">
        <v>0</v>
      </c>
      <c r="K457" s="71">
        <v>0</v>
      </c>
      <c r="L457" s="71">
        <v>0</v>
      </c>
      <c r="M457" s="71">
        <v>0</v>
      </c>
      <c r="N457" s="71">
        <v>0</v>
      </c>
      <c r="O457" s="71">
        <v>0</v>
      </c>
      <c r="P457" s="72">
        <v>0</v>
      </c>
      <c r="Q457" s="71">
        <v>0</v>
      </c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281"/>
      <c r="AE457" s="73">
        <v>115000</v>
      </c>
      <c r="AF457" s="157"/>
      <c r="AG457" s="20">
        <f t="shared" si="66"/>
        <v>115000</v>
      </c>
      <c r="AH457" s="187" t="str">
        <f t="shared" si="64"/>
        <v>OK</v>
      </c>
      <c r="AI457" s="21" t="str">
        <f t="shared" si="65"/>
        <v>OK</v>
      </c>
      <c r="AJ457" s="180"/>
      <c r="AK457" s="180"/>
      <c r="AL457" s="277"/>
      <c r="AM457" s="180"/>
      <c r="AN457" s="180"/>
      <c r="AO457" s="180"/>
      <c r="AP457" s="180"/>
      <c r="AQ457" s="180"/>
      <c r="AR457" s="180"/>
      <c r="AS457" s="278"/>
      <c r="AT457" s="278"/>
      <c r="AU457" s="278"/>
    </row>
    <row r="458" spans="1:47" s="215" customFormat="1" ht="73.5" customHeight="1" x14ac:dyDescent="0.25">
      <c r="A458" s="180" t="s">
        <v>562</v>
      </c>
      <c r="B458" s="428" t="s">
        <v>969</v>
      </c>
      <c r="C458" s="34" t="s">
        <v>431</v>
      </c>
      <c r="D458" s="88">
        <v>2020</v>
      </c>
      <c r="E458" s="89">
        <v>2021</v>
      </c>
      <c r="F458" s="78">
        <v>418730</v>
      </c>
      <c r="G458" s="72">
        <v>415000</v>
      </c>
      <c r="H458" s="71">
        <v>0</v>
      </c>
      <c r="I458" s="71">
        <v>0</v>
      </c>
      <c r="J458" s="71">
        <v>0</v>
      </c>
      <c r="K458" s="71">
        <v>0</v>
      </c>
      <c r="L458" s="71">
        <v>0</v>
      </c>
      <c r="M458" s="71">
        <v>0</v>
      </c>
      <c r="N458" s="71">
        <v>0</v>
      </c>
      <c r="O458" s="71">
        <v>0</v>
      </c>
      <c r="P458" s="72">
        <v>0</v>
      </c>
      <c r="Q458" s="71">
        <v>0</v>
      </c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281"/>
      <c r="AE458" s="73">
        <v>415000</v>
      </c>
      <c r="AF458" s="157"/>
      <c r="AG458" s="20">
        <f t="shared" ref="AG458:AG460" si="67">SUM(G458:AD458)</f>
        <v>415000</v>
      </c>
      <c r="AH458" s="187" t="str">
        <f t="shared" ref="AH458:AH460" si="68">IF(G458&lt;=F458,"OK","BŁĄD")</f>
        <v>OK</v>
      </c>
      <c r="AI458" s="21" t="str">
        <f t="shared" ref="AI458:AI460" si="69">IF(SUM(G458:AD458)&gt;=AE458,"OK","BŁĄD")</f>
        <v>OK</v>
      </c>
      <c r="AJ458" s="180"/>
      <c r="AK458" s="180"/>
      <c r="AL458" s="277"/>
      <c r="AM458" s="180"/>
      <c r="AN458" s="180"/>
      <c r="AO458" s="180"/>
      <c r="AP458" s="180"/>
      <c r="AQ458" s="180"/>
      <c r="AR458" s="180"/>
      <c r="AS458" s="278"/>
      <c r="AT458" s="278"/>
      <c r="AU458" s="278"/>
    </row>
    <row r="459" spans="1:47" s="215" customFormat="1" ht="73.5" customHeight="1" x14ac:dyDescent="0.25">
      <c r="A459" s="180" t="s">
        <v>563</v>
      </c>
      <c r="B459" s="428" t="s">
        <v>970</v>
      </c>
      <c r="C459" s="34" t="s">
        <v>431</v>
      </c>
      <c r="D459" s="88">
        <v>2020</v>
      </c>
      <c r="E459" s="89">
        <v>2022</v>
      </c>
      <c r="F459" s="78">
        <v>1670000</v>
      </c>
      <c r="G459" s="72">
        <v>1570000</v>
      </c>
      <c r="H459" s="71">
        <v>100000</v>
      </c>
      <c r="I459" s="71">
        <v>0</v>
      </c>
      <c r="J459" s="71">
        <v>0</v>
      </c>
      <c r="K459" s="71">
        <v>0</v>
      </c>
      <c r="L459" s="71">
        <v>0</v>
      </c>
      <c r="M459" s="71">
        <v>0</v>
      </c>
      <c r="N459" s="71">
        <v>0</v>
      </c>
      <c r="O459" s="71">
        <v>0</v>
      </c>
      <c r="P459" s="72">
        <v>0</v>
      </c>
      <c r="Q459" s="71">
        <v>0</v>
      </c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281"/>
      <c r="AE459" s="73">
        <v>1570000</v>
      </c>
      <c r="AF459" s="157"/>
      <c r="AG459" s="20">
        <f t="shared" si="67"/>
        <v>1670000</v>
      </c>
      <c r="AH459" s="187" t="str">
        <f t="shared" si="68"/>
        <v>OK</v>
      </c>
      <c r="AI459" s="21" t="str">
        <f t="shared" si="69"/>
        <v>OK</v>
      </c>
      <c r="AJ459" s="180"/>
      <c r="AK459" s="180"/>
      <c r="AL459" s="277"/>
      <c r="AM459" s="180"/>
      <c r="AN459" s="180"/>
      <c r="AO459" s="180"/>
      <c r="AP459" s="180"/>
      <c r="AQ459" s="180"/>
      <c r="AR459" s="180"/>
      <c r="AS459" s="278"/>
      <c r="AT459" s="278"/>
      <c r="AU459" s="278"/>
    </row>
    <row r="460" spans="1:47" s="215" customFormat="1" ht="73.5" customHeight="1" x14ac:dyDescent="0.25">
      <c r="A460" s="180" t="s">
        <v>564</v>
      </c>
      <c r="B460" s="428" t="s">
        <v>971</v>
      </c>
      <c r="C460" s="34" t="s">
        <v>499</v>
      </c>
      <c r="D460" s="88">
        <v>2020</v>
      </c>
      <c r="E460" s="89">
        <v>2021</v>
      </c>
      <c r="F460" s="78">
        <v>2075276</v>
      </c>
      <c r="G460" s="72">
        <v>2000000</v>
      </c>
      <c r="H460" s="71">
        <v>0</v>
      </c>
      <c r="I460" s="71">
        <v>0</v>
      </c>
      <c r="J460" s="71">
        <v>0</v>
      </c>
      <c r="K460" s="71">
        <v>0</v>
      </c>
      <c r="L460" s="71">
        <v>0</v>
      </c>
      <c r="M460" s="71">
        <v>0</v>
      </c>
      <c r="N460" s="71">
        <v>0</v>
      </c>
      <c r="O460" s="71">
        <v>0</v>
      </c>
      <c r="P460" s="72">
        <v>0</v>
      </c>
      <c r="Q460" s="71">
        <v>0</v>
      </c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281"/>
      <c r="AE460" s="73">
        <v>1953998</v>
      </c>
      <c r="AF460" s="157"/>
      <c r="AG460" s="20">
        <f t="shared" si="67"/>
        <v>2000000</v>
      </c>
      <c r="AH460" s="187" t="str">
        <f t="shared" si="68"/>
        <v>OK</v>
      </c>
      <c r="AI460" s="21" t="str">
        <f t="shared" si="69"/>
        <v>OK</v>
      </c>
      <c r="AJ460" s="180"/>
      <c r="AK460" s="180"/>
      <c r="AL460" s="277"/>
      <c r="AM460" s="180"/>
      <c r="AN460" s="180"/>
      <c r="AO460" s="180"/>
      <c r="AP460" s="180"/>
      <c r="AQ460" s="180"/>
      <c r="AR460" s="180"/>
      <c r="AS460" s="278"/>
      <c r="AT460" s="278"/>
      <c r="AU460" s="278"/>
    </row>
    <row r="461" spans="1:47" s="215" customFormat="1" ht="73.5" customHeight="1" x14ac:dyDescent="0.25">
      <c r="A461" s="180" t="s">
        <v>580</v>
      </c>
      <c r="B461" s="428" t="s">
        <v>1073</v>
      </c>
      <c r="C461" s="34" t="s">
        <v>607</v>
      </c>
      <c r="D461" s="88">
        <v>2020</v>
      </c>
      <c r="E461" s="89">
        <v>2022</v>
      </c>
      <c r="F461" s="78">
        <v>4000000</v>
      </c>
      <c r="G461" s="72">
        <v>1000000</v>
      </c>
      <c r="H461" s="71">
        <v>3000000</v>
      </c>
      <c r="I461" s="71">
        <v>0</v>
      </c>
      <c r="J461" s="71">
        <v>0</v>
      </c>
      <c r="K461" s="71">
        <v>0</v>
      </c>
      <c r="L461" s="71">
        <v>0</v>
      </c>
      <c r="M461" s="71">
        <v>0</v>
      </c>
      <c r="N461" s="71">
        <v>0</v>
      </c>
      <c r="O461" s="71">
        <v>0</v>
      </c>
      <c r="P461" s="72">
        <v>0</v>
      </c>
      <c r="Q461" s="71">
        <v>0</v>
      </c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281"/>
      <c r="AE461" s="73">
        <v>4000000</v>
      </c>
      <c r="AF461" s="157"/>
      <c r="AG461" s="20">
        <f t="shared" si="66"/>
        <v>4000000</v>
      </c>
      <c r="AH461" s="187" t="str">
        <f t="shared" si="64"/>
        <v>OK</v>
      </c>
      <c r="AI461" s="21" t="str">
        <f t="shared" si="65"/>
        <v>OK</v>
      </c>
      <c r="AJ461" s="180"/>
      <c r="AK461" s="180"/>
      <c r="AL461" s="277"/>
      <c r="AM461" s="180"/>
      <c r="AN461" s="180"/>
      <c r="AO461" s="180"/>
      <c r="AP461" s="180"/>
      <c r="AQ461" s="180"/>
      <c r="AR461" s="180"/>
      <c r="AS461" s="278"/>
      <c r="AT461" s="278"/>
      <c r="AU461" s="278"/>
    </row>
    <row r="462" spans="1:47" s="215" customFormat="1" ht="83.25" customHeight="1" x14ac:dyDescent="0.25">
      <c r="A462" s="180" t="s">
        <v>581</v>
      </c>
      <c r="B462" s="436" t="s">
        <v>1001</v>
      </c>
      <c r="C462" s="35" t="s">
        <v>430</v>
      </c>
      <c r="D462" s="88">
        <v>2022</v>
      </c>
      <c r="E462" s="89">
        <v>2023</v>
      </c>
      <c r="F462" s="78">
        <v>2000000</v>
      </c>
      <c r="G462" s="72">
        <v>0</v>
      </c>
      <c r="H462" s="71">
        <v>0</v>
      </c>
      <c r="I462" s="71">
        <v>2000000</v>
      </c>
      <c r="J462" s="71">
        <v>0</v>
      </c>
      <c r="K462" s="71">
        <v>0</v>
      </c>
      <c r="L462" s="71">
        <v>0</v>
      </c>
      <c r="M462" s="71">
        <v>0</v>
      </c>
      <c r="N462" s="71">
        <v>0</v>
      </c>
      <c r="O462" s="71">
        <v>0</v>
      </c>
      <c r="P462" s="72">
        <v>0</v>
      </c>
      <c r="Q462" s="71">
        <v>0</v>
      </c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281"/>
      <c r="AE462" s="73">
        <v>2000000</v>
      </c>
      <c r="AF462" s="157"/>
      <c r="AG462" s="20">
        <f t="shared" ref="AG462:AG517" si="70">SUM(G462:AD462)</f>
        <v>2000000</v>
      </c>
      <c r="AH462" s="187" t="str">
        <f t="shared" ref="AH462:AH517" si="71">IF(G462&lt;=F462,"OK","BŁĄD")</f>
        <v>OK</v>
      </c>
      <c r="AI462" s="21" t="str">
        <f t="shared" ref="AI462:AI517" si="72">IF(SUM(G462:AD462)&gt;=AE462,"OK","BŁĄD")</f>
        <v>OK</v>
      </c>
      <c r="AJ462" s="180"/>
      <c r="AK462" s="180"/>
      <c r="AL462" s="277"/>
      <c r="AM462" s="180"/>
      <c r="AN462" s="180"/>
      <c r="AO462" s="180"/>
      <c r="AP462" s="180"/>
      <c r="AQ462" s="180"/>
      <c r="AR462" s="180"/>
      <c r="AS462" s="278"/>
      <c r="AT462" s="278"/>
      <c r="AU462" s="278"/>
    </row>
    <row r="463" spans="1:47" s="215" customFormat="1" ht="83.25" customHeight="1" x14ac:dyDescent="0.25">
      <c r="A463" s="180" t="s">
        <v>582</v>
      </c>
      <c r="B463" s="436" t="s">
        <v>1002</v>
      </c>
      <c r="C463" s="35" t="s">
        <v>430</v>
      </c>
      <c r="D463" s="88">
        <v>2022</v>
      </c>
      <c r="E463" s="89">
        <v>2023</v>
      </c>
      <c r="F463" s="78">
        <v>2000000</v>
      </c>
      <c r="G463" s="72">
        <v>0</v>
      </c>
      <c r="H463" s="71">
        <v>0</v>
      </c>
      <c r="I463" s="71">
        <v>2000000</v>
      </c>
      <c r="J463" s="71">
        <v>0</v>
      </c>
      <c r="K463" s="71">
        <v>0</v>
      </c>
      <c r="L463" s="71">
        <v>0</v>
      </c>
      <c r="M463" s="71">
        <v>0</v>
      </c>
      <c r="N463" s="71">
        <v>0</v>
      </c>
      <c r="O463" s="71">
        <v>0</v>
      </c>
      <c r="P463" s="72">
        <v>0</v>
      </c>
      <c r="Q463" s="71">
        <v>0</v>
      </c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281"/>
      <c r="AE463" s="73">
        <v>2000000</v>
      </c>
      <c r="AF463" s="157"/>
      <c r="AG463" s="20">
        <f t="shared" si="70"/>
        <v>2000000</v>
      </c>
      <c r="AH463" s="187" t="str">
        <f t="shared" si="71"/>
        <v>OK</v>
      </c>
      <c r="AI463" s="21" t="str">
        <f t="shared" si="72"/>
        <v>OK</v>
      </c>
      <c r="AJ463" s="180"/>
      <c r="AK463" s="180"/>
      <c r="AL463" s="277"/>
      <c r="AM463" s="180"/>
      <c r="AN463" s="180"/>
      <c r="AO463" s="180"/>
      <c r="AP463" s="180"/>
      <c r="AQ463" s="180"/>
      <c r="AR463" s="180"/>
      <c r="AS463" s="278"/>
      <c r="AT463" s="278"/>
      <c r="AU463" s="278"/>
    </row>
    <row r="464" spans="1:47" s="215" customFormat="1" ht="103.5" customHeight="1" x14ac:dyDescent="0.25">
      <c r="A464" s="180" t="s">
        <v>583</v>
      </c>
      <c r="B464" s="435" t="s">
        <v>1003</v>
      </c>
      <c r="C464" s="35" t="s">
        <v>431</v>
      </c>
      <c r="D464" s="39">
        <v>2021</v>
      </c>
      <c r="E464" s="415">
        <v>2022</v>
      </c>
      <c r="F464" s="78">
        <v>250000</v>
      </c>
      <c r="G464" s="417">
        <v>0</v>
      </c>
      <c r="H464" s="71">
        <v>250000</v>
      </c>
      <c r="I464" s="345">
        <v>0</v>
      </c>
      <c r="J464" s="345">
        <v>0</v>
      </c>
      <c r="K464" s="345">
        <v>0</v>
      </c>
      <c r="L464" s="345">
        <v>0</v>
      </c>
      <c r="M464" s="345">
        <v>0</v>
      </c>
      <c r="N464" s="345">
        <v>0</v>
      </c>
      <c r="O464" s="345">
        <v>0</v>
      </c>
      <c r="P464" s="345">
        <v>0</v>
      </c>
      <c r="Q464" s="345">
        <v>0</v>
      </c>
      <c r="R464" s="345"/>
      <c r="S464" s="345"/>
      <c r="T464" s="345"/>
      <c r="U464" s="345"/>
      <c r="V464" s="345"/>
      <c r="W464" s="345"/>
      <c r="X464" s="345"/>
      <c r="Y464" s="345"/>
      <c r="Z464" s="345"/>
      <c r="AA464" s="345"/>
      <c r="AB464" s="345"/>
      <c r="AC464" s="345"/>
      <c r="AD464" s="418"/>
      <c r="AE464" s="73">
        <v>250000</v>
      </c>
      <c r="AF464" s="157"/>
      <c r="AG464" s="20">
        <f t="shared" si="70"/>
        <v>250000</v>
      </c>
      <c r="AH464" s="187" t="str">
        <f t="shared" si="71"/>
        <v>OK</v>
      </c>
      <c r="AI464" s="21" t="str">
        <f t="shared" si="72"/>
        <v>OK</v>
      </c>
      <c r="AJ464" s="180"/>
      <c r="AK464" s="180"/>
      <c r="AL464" s="277"/>
      <c r="AM464" s="180"/>
      <c r="AN464" s="180"/>
      <c r="AO464" s="180"/>
      <c r="AP464" s="180"/>
      <c r="AQ464" s="180"/>
      <c r="AR464" s="180"/>
      <c r="AS464" s="278"/>
      <c r="AT464" s="278"/>
      <c r="AU464" s="278"/>
    </row>
    <row r="465" spans="1:47" s="215" customFormat="1" ht="114.75" customHeight="1" x14ac:dyDescent="0.25">
      <c r="A465" s="180" t="s">
        <v>584</v>
      </c>
      <c r="B465" s="436" t="s">
        <v>1004</v>
      </c>
      <c r="C465" s="35" t="s">
        <v>431</v>
      </c>
      <c r="D465" s="88">
        <v>2017</v>
      </c>
      <c r="E465" s="89">
        <v>2021</v>
      </c>
      <c r="F465" s="78">
        <v>200000</v>
      </c>
      <c r="G465" s="72">
        <v>200000</v>
      </c>
      <c r="H465" s="71">
        <v>0</v>
      </c>
      <c r="I465" s="71">
        <v>0</v>
      </c>
      <c r="J465" s="71">
        <v>0</v>
      </c>
      <c r="K465" s="71">
        <v>0</v>
      </c>
      <c r="L465" s="71">
        <v>0</v>
      </c>
      <c r="M465" s="71">
        <v>0</v>
      </c>
      <c r="N465" s="71">
        <v>0</v>
      </c>
      <c r="O465" s="71">
        <v>0</v>
      </c>
      <c r="P465" s="72">
        <v>0</v>
      </c>
      <c r="Q465" s="71">
        <v>0</v>
      </c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281"/>
      <c r="AE465" s="73">
        <v>200000</v>
      </c>
      <c r="AF465" s="157"/>
      <c r="AG465" s="20">
        <f t="shared" si="70"/>
        <v>200000</v>
      </c>
      <c r="AH465" s="187" t="str">
        <f t="shared" si="71"/>
        <v>OK</v>
      </c>
      <c r="AI465" s="21" t="str">
        <f t="shared" si="72"/>
        <v>OK</v>
      </c>
      <c r="AJ465" s="180"/>
      <c r="AK465" s="180"/>
      <c r="AL465" s="277"/>
      <c r="AM465" s="180"/>
      <c r="AN465" s="180"/>
      <c r="AO465" s="180"/>
      <c r="AP465" s="180"/>
      <c r="AQ465" s="180"/>
      <c r="AR465" s="180"/>
      <c r="AS465" s="278"/>
      <c r="AT465" s="278"/>
      <c r="AU465" s="278"/>
    </row>
    <row r="466" spans="1:47" s="215" customFormat="1" ht="83.25" customHeight="1" x14ac:dyDescent="0.25">
      <c r="A466" s="180" t="s">
        <v>585</v>
      </c>
      <c r="B466" s="435" t="s">
        <v>1005</v>
      </c>
      <c r="C466" s="35" t="s">
        <v>430</v>
      </c>
      <c r="D466" s="88">
        <v>2022</v>
      </c>
      <c r="E466" s="89">
        <v>2023</v>
      </c>
      <c r="F466" s="78">
        <v>2000000</v>
      </c>
      <c r="G466" s="72">
        <v>0</v>
      </c>
      <c r="H466" s="71">
        <v>0</v>
      </c>
      <c r="I466" s="71">
        <v>2000000</v>
      </c>
      <c r="J466" s="71">
        <v>0</v>
      </c>
      <c r="K466" s="71">
        <v>0</v>
      </c>
      <c r="L466" s="71">
        <v>0</v>
      </c>
      <c r="M466" s="71">
        <v>0</v>
      </c>
      <c r="N466" s="71">
        <v>0</v>
      </c>
      <c r="O466" s="71">
        <v>0</v>
      </c>
      <c r="P466" s="72">
        <v>0</v>
      </c>
      <c r="Q466" s="71">
        <v>0</v>
      </c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281"/>
      <c r="AE466" s="73">
        <v>2000000</v>
      </c>
      <c r="AF466" s="157"/>
      <c r="AG466" s="20">
        <f t="shared" si="70"/>
        <v>2000000</v>
      </c>
      <c r="AH466" s="187" t="str">
        <f t="shared" si="71"/>
        <v>OK</v>
      </c>
      <c r="AI466" s="21" t="str">
        <f t="shared" si="72"/>
        <v>OK</v>
      </c>
      <c r="AJ466" s="180"/>
      <c r="AK466" s="180"/>
      <c r="AL466" s="277"/>
      <c r="AM466" s="180"/>
      <c r="AN466" s="180"/>
      <c r="AO466" s="180"/>
      <c r="AP466" s="180"/>
      <c r="AQ466" s="180"/>
      <c r="AR466" s="180"/>
      <c r="AS466" s="278"/>
      <c r="AT466" s="278"/>
      <c r="AU466" s="278"/>
    </row>
    <row r="467" spans="1:47" s="215" customFormat="1" ht="75.75" customHeight="1" x14ac:dyDescent="0.25">
      <c r="A467" s="180" t="s">
        <v>586</v>
      </c>
      <c r="B467" s="435" t="s">
        <v>1006</v>
      </c>
      <c r="C467" s="35" t="s">
        <v>430</v>
      </c>
      <c r="D467" s="88">
        <v>2022</v>
      </c>
      <c r="E467" s="89">
        <v>2023</v>
      </c>
      <c r="F467" s="78">
        <v>1000000</v>
      </c>
      <c r="G467" s="72">
        <v>0</v>
      </c>
      <c r="H467" s="71">
        <v>0</v>
      </c>
      <c r="I467" s="71">
        <v>1000000</v>
      </c>
      <c r="J467" s="71">
        <v>0</v>
      </c>
      <c r="K467" s="71">
        <v>0</v>
      </c>
      <c r="L467" s="71">
        <v>0</v>
      </c>
      <c r="M467" s="71">
        <v>0</v>
      </c>
      <c r="N467" s="71">
        <v>0</v>
      </c>
      <c r="O467" s="71">
        <v>0</v>
      </c>
      <c r="P467" s="72">
        <v>0</v>
      </c>
      <c r="Q467" s="71">
        <v>0</v>
      </c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281"/>
      <c r="AE467" s="73">
        <v>1000000</v>
      </c>
      <c r="AF467" s="157"/>
      <c r="AG467" s="20">
        <f t="shared" si="70"/>
        <v>1000000</v>
      </c>
      <c r="AH467" s="187" t="str">
        <f t="shared" si="71"/>
        <v>OK</v>
      </c>
      <c r="AI467" s="21" t="str">
        <f t="shared" si="72"/>
        <v>OK</v>
      </c>
      <c r="AJ467" s="180"/>
      <c r="AK467" s="180"/>
      <c r="AL467" s="277"/>
      <c r="AM467" s="180"/>
      <c r="AN467" s="180"/>
      <c r="AO467" s="180"/>
      <c r="AP467" s="180"/>
      <c r="AQ467" s="180"/>
      <c r="AR467" s="180"/>
      <c r="AS467" s="278"/>
      <c r="AT467" s="278"/>
      <c r="AU467" s="278"/>
    </row>
    <row r="468" spans="1:47" s="215" customFormat="1" ht="77.25" customHeight="1" x14ac:dyDescent="0.25">
      <c r="A468" s="180" t="s">
        <v>587</v>
      </c>
      <c r="B468" s="435" t="s">
        <v>1007</v>
      </c>
      <c r="C468" s="35" t="s">
        <v>430</v>
      </c>
      <c r="D468" s="88">
        <v>2016</v>
      </c>
      <c r="E468" s="89">
        <v>2023</v>
      </c>
      <c r="F468" s="78">
        <v>1608456</v>
      </c>
      <c r="G468" s="72">
        <v>246000</v>
      </c>
      <c r="H468" s="71">
        <v>500000</v>
      </c>
      <c r="I468" s="71">
        <v>500000</v>
      </c>
      <c r="J468" s="71">
        <v>0</v>
      </c>
      <c r="K468" s="71">
        <v>0</v>
      </c>
      <c r="L468" s="71">
        <v>0</v>
      </c>
      <c r="M468" s="71">
        <v>0</v>
      </c>
      <c r="N468" s="71">
        <v>0</v>
      </c>
      <c r="O468" s="71">
        <v>0</v>
      </c>
      <c r="P468" s="72">
        <v>0</v>
      </c>
      <c r="Q468" s="71">
        <v>0</v>
      </c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281"/>
      <c r="AE468" s="73">
        <v>1000000</v>
      </c>
      <c r="AF468" s="157"/>
      <c r="AG468" s="20">
        <f t="shared" si="70"/>
        <v>1246000</v>
      </c>
      <c r="AH468" s="187" t="str">
        <f t="shared" si="71"/>
        <v>OK</v>
      </c>
      <c r="AI468" s="21" t="str">
        <f t="shared" si="72"/>
        <v>OK</v>
      </c>
      <c r="AJ468" s="180"/>
      <c r="AK468" s="180"/>
      <c r="AL468" s="277"/>
      <c r="AM468" s="180"/>
      <c r="AN468" s="180"/>
      <c r="AO468" s="180"/>
      <c r="AP468" s="180"/>
      <c r="AQ468" s="180"/>
      <c r="AR468" s="180"/>
      <c r="AS468" s="278"/>
      <c r="AT468" s="278"/>
      <c r="AU468" s="278"/>
    </row>
    <row r="469" spans="1:47" s="215" customFormat="1" ht="91.5" customHeight="1" x14ac:dyDescent="0.25">
      <c r="A469" s="180" t="s">
        <v>588</v>
      </c>
      <c r="B469" s="436" t="s">
        <v>1008</v>
      </c>
      <c r="C469" s="35" t="s">
        <v>723</v>
      </c>
      <c r="D469" s="88">
        <v>2021</v>
      </c>
      <c r="E469" s="89">
        <v>2023</v>
      </c>
      <c r="F469" s="78">
        <v>1700000</v>
      </c>
      <c r="G469" s="72">
        <v>500000</v>
      </c>
      <c r="H469" s="71">
        <v>1000000</v>
      </c>
      <c r="I469" s="71">
        <v>200000</v>
      </c>
      <c r="J469" s="71">
        <v>0</v>
      </c>
      <c r="K469" s="71">
        <v>0</v>
      </c>
      <c r="L469" s="71">
        <v>0</v>
      </c>
      <c r="M469" s="71">
        <v>0</v>
      </c>
      <c r="N469" s="71">
        <v>0</v>
      </c>
      <c r="O469" s="71">
        <v>0</v>
      </c>
      <c r="P469" s="72">
        <v>0</v>
      </c>
      <c r="Q469" s="71">
        <v>0</v>
      </c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281"/>
      <c r="AE469" s="73"/>
      <c r="AF469" s="157"/>
      <c r="AG469" s="20">
        <f t="shared" si="70"/>
        <v>1700000</v>
      </c>
      <c r="AH469" s="187" t="str">
        <f t="shared" si="71"/>
        <v>OK</v>
      </c>
      <c r="AI469" s="21" t="str">
        <f t="shared" si="72"/>
        <v>OK</v>
      </c>
      <c r="AJ469" s="180"/>
      <c r="AK469" s="180"/>
      <c r="AL469" s="277"/>
      <c r="AM469" s="180"/>
      <c r="AN469" s="180"/>
      <c r="AO469" s="180"/>
      <c r="AP469" s="180"/>
      <c r="AQ469" s="180"/>
      <c r="AR469" s="180"/>
      <c r="AS469" s="278"/>
      <c r="AT469" s="278"/>
      <c r="AU469" s="278"/>
    </row>
    <row r="470" spans="1:47" s="215" customFormat="1" ht="76.5" customHeight="1" x14ac:dyDescent="0.25">
      <c r="A470" s="180" t="s">
        <v>661</v>
      </c>
      <c r="B470" s="435" t="s">
        <v>1009</v>
      </c>
      <c r="C470" s="35" t="s">
        <v>723</v>
      </c>
      <c r="D470" s="88">
        <v>2021</v>
      </c>
      <c r="E470" s="89">
        <v>2023</v>
      </c>
      <c r="F470" s="78">
        <v>2000000</v>
      </c>
      <c r="G470" s="72">
        <v>500000</v>
      </c>
      <c r="H470" s="71">
        <v>1000000</v>
      </c>
      <c r="I470" s="71">
        <v>500000</v>
      </c>
      <c r="J470" s="71">
        <v>0</v>
      </c>
      <c r="K470" s="71">
        <v>0</v>
      </c>
      <c r="L470" s="71">
        <v>0</v>
      </c>
      <c r="M470" s="71">
        <v>0</v>
      </c>
      <c r="N470" s="71">
        <v>0</v>
      </c>
      <c r="O470" s="71">
        <v>0</v>
      </c>
      <c r="P470" s="72">
        <v>0</v>
      </c>
      <c r="Q470" s="71">
        <v>0</v>
      </c>
      <c r="R470" s="71">
        <v>0</v>
      </c>
      <c r="S470" s="71">
        <v>0</v>
      </c>
      <c r="T470" s="71">
        <v>0</v>
      </c>
      <c r="U470" s="71">
        <v>0</v>
      </c>
      <c r="V470" s="71">
        <v>0</v>
      </c>
      <c r="W470" s="71">
        <v>0</v>
      </c>
      <c r="X470" s="71">
        <v>0</v>
      </c>
      <c r="Y470" s="71">
        <v>0</v>
      </c>
      <c r="Z470" s="71">
        <v>0</v>
      </c>
      <c r="AA470" s="71">
        <v>0</v>
      </c>
      <c r="AB470" s="71">
        <v>0</v>
      </c>
      <c r="AC470" s="71">
        <v>0</v>
      </c>
      <c r="AD470" s="281">
        <v>0</v>
      </c>
      <c r="AE470" s="73"/>
      <c r="AF470" s="157"/>
      <c r="AG470" s="20">
        <f t="shared" si="70"/>
        <v>2000000</v>
      </c>
      <c r="AH470" s="187" t="str">
        <f t="shared" si="71"/>
        <v>OK</v>
      </c>
      <c r="AI470" s="21" t="str">
        <f t="shared" si="72"/>
        <v>OK</v>
      </c>
      <c r="AJ470" s="180"/>
      <c r="AK470" s="180"/>
      <c r="AL470" s="277"/>
      <c r="AM470" s="180"/>
      <c r="AN470" s="180"/>
      <c r="AO470" s="180"/>
      <c r="AP470" s="180"/>
      <c r="AQ470" s="180"/>
      <c r="AR470" s="180"/>
      <c r="AS470" s="278"/>
      <c r="AT470" s="278"/>
      <c r="AU470" s="278"/>
    </row>
    <row r="471" spans="1:47" s="215" customFormat="1" ht="96" customHeight="1" x14ac:dyDescent="0.25">
      <c r="A471" s="180" t="s">
        <v>662</v>
      </c>
      <c r="B471" s="435" t="s">
        <v>1052</v>
      </c>
      <c r="C471" s="304" t="s">
        <v>739</v>
      </c>
      <c r="D471" s="88">
        <v>2020</v>
      </c>
      <c r="E471" s="89">
        <v>2021</v>
      </c>
      <c r="F471" s="78">
        <v>7360932</v>
      </c>
      <c r="G471" s="72">
        <v>1345000</v>
      </c>
      <c r="H471" s="71">
        <v>0</v>
      </c>
      <c r="I471" s="71">
        <v>0</v>
      </c>
      <c r="J471" s="71">
        <v>0</v>
      </c>
      <c r="K471" s="71">
        <v>0</v>
      </c>
      <c r="L471" s="71">
        <v>0</v>
      </c>
      <c r="M471" s="71">
        <v>0</v>
      </c>
      <c r="N471" s="71">
        <v>0</v>
      </c>
      <c r="O471" s="71">
        <v>0</v>
      </c>
      <c r="P471" s="72">
        <v>0</v>
      </c>
      <c r="Q471" s="71">
        <v>0</v>
      </c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281"/>
      <c r="AE471" s="73">
        <v>0</v>
      </c>
      <c r="AF471" s="157"/>
      <c r="AG471" s="20">
        <f t="shared" si="70"/>
        <v>1345000</v>
      </c>
      <c r="AH471" s="187" t="str">
        <f t="shared" si="71"/>
        <v>OK</v>
      </c>
      <c r="AI471" s="21" t="str">
        <f t="shared" si="72"/>
        <v>OK</v>
      </c>
      <c r="AJ471" s="180"/>
      <c r="AK471" s="180"/>
      <c r="AL471" s="277"/>
      <c r="AM471" s="180"/>
      <c r="AN471" s="180"/>
      <c r="AO471" s="180"/>
      <c r="AP471" s="180"/>
      <c r="AQ471" s="180"/>
      <c r="AR471" s="180"/>
      <c r="AS471" s="278"/>
      <c r="AT471" s="278"/>
      <c r="AU471" s="278"/>
    </row>
    <row r="472" spans="1:47" s="215" customFormat="1" ht="91.5" customHeight="1" x14ac:dyDescent="0.25">
      <c r="A472" s="180" t="s">
        <v>663</v>
      </c>
      <c r="B472" s="437" t="s">
        <v>1010</v>
      </c>
      <c r="C472" s="346" t="s">
        <v>499</v>
      </c>
      <c r="D472" s="88">
        <v>2022</v>
      </c>
      <c r="E472" s="89">
        <v>2023</v>
      </c>
      <c r="F472" s="78">
        <v>8000000</v>
      </c>
      <c r="G472" s="72"/>
      <c r="H472" s="71">
        <v>4000000</v>
      </c>
      <c r="I472" s="71">
        <v>4000000</v>
      </c>
      <c r="J472" s="71">
        <v>0</v>
      </c>
      <c r="K472" s="71">
        <v>0</v>
      </c>
      <c r="L472" s="71">
        <v>0</v>
      </c>
      <c r="M472" s="71">
        <v>0</v>
      </c>
      <c r="N472" s="71">
        <v>0</v>
      </c>
      <c r="O472" s="71">
        <v>0</v>
      </c>
      <c r="P472" s="72">
        <v>0</v>
      </c>
      <c r="Q472" s="71">
        <v>0</v>
      </c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281"/>
      <c r="AE472" s="73">
        <v>8000000</v>
      </c>
      <c r="AF472" s="157"/>
      <c r="AG472" s="20">
        <f t="shared" si="70"/>
        <v>8000000</v>
      </c>
      <c r="AH472" s="187" t="str">
        <f t="shared" si="71"/>
        <v>OK</v>
      </c>
      <c r="AI472" s="21" t="str">
        <f t="shared" si="72"/>
        <v>OK</v>
      </c>
      <c r="AJ472" s="180"/>
      <c r="AK472" s="180"/>
      <c r="AL472" s="277"/>
      <c r="AM472" s="180"/>
      <c r="AN472" s="180"/>
      <c r="AO472" s="180"/>
      <c r="AP472" s="180"/>
      <c r="AQ472" s="180"/>
      <c r="AR472" s="180"/>
      <c r="AS472" s="278"/>
      <c r="AT472" s="278"/>
      <c r="AU472" s="278"/>
    </row>
    <row r="473" spans="1:47" s="215" customFormat="1" ht="100.5" customHeight="1" x14ac:dyDescent="0.25">
      <c r="A473" s="180" t="s">
        <v>664</v>
      </c>
      <c r="B473" s="437" t="s">
        <v>1011</v>
      </c>
      <c r="C473" s="346" t="s">
        <v>441</v>
      </c>
      <c r="D473" s="88">
        <v>2020</v>
      </c>
      <c r="E473" s="89">
        <v>2021</v>
      </c>
      <c r="F473" s="78">
        <v>1165000</v>
      </c>
      <c r="G473" s="72">
        <v>740000</v>
      </c>
      <c r="H473" s="71">
        <v>0</v>
      </c>
      <c r="I473" s="71">
        <v>0</v>
      </c>
      <c r="J473" s="71">
        <v>0</v>
      </c>
      <c r="K473" s="71">
        <v>0</v>
      </c>
      <c r="L473" s="71">
        <v>0</v>
      </c>
      <c r="M473" s="71">
        <v>0</v>
      </c>
      <c r="N473" s="71">
        <v>0</v>
      </c>
      <c r="O473" s="71">
        <v>0</v>
      </c>
      <c r="P473" s="72">
        <v>0</v>
      </c>
      <c r="Q473" s="71">
        <v>0</v>
      </c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281"/>
      <c r="AE473" s="73">
        <v>740000</v>
      </c>
      <c r="AF473" s="157"/>
      <c r="AG473" s="20">
        <f t="shared" si="70"/>
        <v>740000</v>
      </c>
      <c r="AH473" s="187" t="str">
        <f t="shared" si="71"/>
        <v>OK</v>
      </c>
      <c r="AI473" s="21" t="str">
        <f t="shared" si="72"/>
        <v>OK</v>
      </c>
      <c r="AJ473" s="180"/>
      <c r="AK473" s="180"/>
      <c r="AL473" s="277"/>
      <c r="AM473" s="180"/>
      <c r="AN473" s="180"/>
      <c r="AO473" s="180"/>
      <c r="AP473" s="180"/>
      <c r="AQ473" s="180"/>
      <c r="AR473" s="180"/>
      <c r="AS473" s="278"/>
      <c r="AT473" s="278"/>
      <c r="AU473" s="278"/>
    </row>
    <row r="474" spans="1:47" s="215" customFormat="1" ht="83.25" customHeight="1" x14ac:dyDescent="0.25">
      <c r="A474" s="180" t="s">
        <v>665</v>
      </c>
      <c r="B474" s="437" t="s">
        <v>1012</v>
      </c>
      <c r="C474" s="346" t="s">
        <v>1046</v>
      </c>
      <c r="D474" s="88">
        <v>2021</v>
      </c>
      <c r="E474" s="89">
        <v>2022</v>
      </c>
      <c r="F474" s="78">
        <v>2020000</v>
      </c>
      <c r="G474" s="72">
        <v>1290000</v>
      </c>
      <c r="H474" s="71">
        <v>730000</v>
      </c>
      <c r="I474" s="71">
        <v>0</v>
      </c>
      <c r="J474" s="71">
        <v>0</v>
      </c>
      <c r="K474" s="71">
        <v>0</v>
      </c>
      <c r="L474" s="71">
        <v>0</v>
      </c>
      <c r="M474" s="71">
        <v>0</v>
      </c>
      <c r="N474" s="71">
        <v>0</v>
      </c>
      <c r="O474" s="71">
        <v>0</v>
      </c>
      <c r="P474" s="72">
        <v>0</v>
      </c>
      <c r="Q474" s="71">
        <v>0</v>
      </c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281"/>
      <c r="AE474" s="73">
        <v>2020000</v>
      </c>
      <c r="AF474" s="157"/>
      <c r="AG474" s="20">
        <f t="shared" si="70"/>
        <v>2020000</v>
      </c>
      <c r="AH474" s="187" t="str">
        <f t="shared" si="71"/>
        <v>OK</v>
      </c>
      <c r="AI474" s="21" t="str">
        <f t="shared" si="72"/>
        <v>OK</v>
      </c>
      <c r="AJ474" s="180"/>
      <c r="AK474" s="180"/>
      <c r="AL474" s="277"/>
      <c r="AM474" s="180"/>
      <c r="AN474" s="180"/>
      <c r="AO474" s="180"/>
      <c r="AP474" s="180"/>
      <c r="AQ474" s="180"/>
      <c r="AR474" s="180"/>
      <c r="AS474" s="278"/>
      <c r="AT474" s="278"/>
      <c r="AU474" s="278"/>
    </row>
    <row r="475" spans="1:47" s="215" customFormat="1" ht="70.5" customHeight="1" x14ac:dyDescent="0.25">
      <c r="A475" s="180" t="s">
        <v>666</v>
      </c>
      <c r="B475" s="437" t="s">
        <v>1013</v>
      </c>
      <c r="C475" s="346" t="s">
        <v>499</v>
      </c>
      <c r="D475" s="88">
        <v>2021</v>
      </c>
      <c r="E475" s="89">
        <v>2023</v>
      </c>
      <c r="F475" s="78">
        <v>4500000</v>
      </c>
      <c r="G475" s="72">
        <v>900000</v>
      </c>
      <c r="H475" s="71">
        <v>2000000</v>
      </c>
      <c r="I475" s="71">
        <v>1600000</v>
      </c>
      <c r="J475" s="71">
        <v>0</v>
      </c>
      <c r="K475" s="71">
        <v>0</v>
      </c>
      <c r="L475" s="71">
        <v>0</v>
      </c>
      <c r="M475" s="71">
        <v>0</v>
      </c>
      <c r="N475" s="71">
        <v>0</v>
      </c>
      <c r="O475" s="71">
        <v>0</v>
      </c>
      <c r="P475" s="72">
        <v>0</v>
      </c>
      <c r="Q475" s="71">
        <v>0</v>
      </c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281"/>
      <c r="AE475" s="73">
        <v>4500000</v>
      </c>
      <c r="AF475" s="157"/>
      <c r="AG475" s="20">
        <f t="shared" si="70"/>
        <v>4500000</v>
      </c>
      <c r="AH475" s="187" t="str">
        <f t="shared" si="71"/>
        <v>OK</v>
      </c>
      <c r="AI475" s="21" t="str">
        <f t="shared" si="72"/>
        <v>OK</v>
      </c>
      <c r="AJ475" s="180"/>
      <c r="AK475" s="180"/>
      <c r="AL475" s="277"/>
      <c r="AM475" s="180"/>
      <c r="AN475" s="180"/>
      <c r="AO475" s="180"/>
      <c r="AP475" s="180"/>
      <c r="AQ475" s="180"/>
      <c r="AR475" s="180"/>
      <c r="AS475" s="278"/>
      <c r="AT475" s="278"/>
      <c r="AU475" s="278"/>
    </row>
    <row r="476" spans="1:47" s="215" customFormat="1" ht="69.75" customHeight="1" x14ac:dyDescent="0.25">
      <c r="A476" s="180" t="s">
        <v>667</v>
      </c>
      <c r="B476" s="437" t="s">
        <v>1014</v>
      </c>
      <c r="C476" s="346" t="s">
        <v>430</v>
      </c>
      <c r="D476" s="88">
        <v>2021</v>
      </c>
      <c r="E476" s="89">
        <v>2022</v>
      </c>
      <c r="F476" s="78">
        <v>2100000</v>
      </c>
      <c r="G476" s="72">
        <v>700000</v>
      </c>
      <c r="H476" s="71">
        <v>1400000</v>
      </c>
      <c r="I476" s="71">
        <v>0</v>
      </c>
      <c r="J476" s="71">
        <v>0</v>
      </c>
      <c r="K476" s="71">
        <v>0</v>
      </c>
      <c r="L476" s="71">
        <v>0</v>
      </c>
      <c r="M476" s="71">
        <v>0</v>
      </c>
      <c r="N476" s="71">
        <v>0</v>
      </c>
      <c r="O476" s="71">
        <v>0</v>
      </c>
      <c r="P476" s="72">
        <v>0</v>
      </c>
      <c r="Q476" s="71">
        <v>0</v>
      </c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281"/>
      <c r="AE476" s="73">
        <v>2100000</v>
      </c>
      <c r="AF476" s="157"/>
      <c r="AG476" s="20">
        <f t="shared" si="70"/>
        <v>2100000</v>
      </c>
      <c r="AH476" s="187" t="str">
        <f t="shared" si="71"/>
        <v>OK</v>
      </c>
      <c r="AI476" s="21" t="str">
        <f t="shared" si="72"/>
        <v>OK</v>
      </c>
      <c r="AJ476" s="180"/>
      <c r="AK476" s="180"/>
      <c r="AL476" s="277"/>
      <c r="AM476" s="180"/>
      <c r="AN476" s="180"/>
      <c r="AO476" s="180"/>
      <c r="AP476" s="180"/>
      <c r="AQ476" s="180"/>
      <c r="AR476" s="180"/>
      <c r="AS476" s="278"/>
      <c r="AT476" s="278"/>
      <c r="AU476" s="278"/>
    </row>
    <row r="477" spans="1:47" s="215" customFormat="1" ht="68.25" customHeight="1" x14ac:dyDescent="0.25">
      <c r="A477" s="180" t="s">
        <v>668</v>
      </c>
      <c r="B477" s="437" t="s">
        <v>1015</v>
      </c>
      <c r="C477" s="346" t="s">
        <v>431</v>
      </c>
      <c r="D477" s="88">
        <v>2017</v>
      </c>
      <c r="E477" s="89">
        <v>2022</v>
      </c>
      <c r="F477" s="78">
        <v>4058548</v>
      </c>
      <c r="G477" s="72">
        <v>1000000</v>
      </c>
      <c r="H477" s="71">
        <v>3000000</v>
      </c>
      <c r="I477" s="71">
        <v>0</v>
      </c>
      <c r="J477" s="71">
        <v>0</v>
      </c>
      <c r="K477" s="71">
        <v>0</v>
      </c>
      <c r="L477" s="71">
        <v>0</v>
      </c>
      <c r="M477" s="71">
        <v>0</v>
      </c>
      <c r="N477" s="71">
        <v>0</v>
      </c>
      <c r="O477" s="71">
        <v>0</v>
      </c>
      <c r="P477" s="72">
        <v>0</v>
      </c>
      <c r="Q477" s="71">
        <v>0</v>
      </c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281"/>
      <c r="AE477" s="73">
        <v>4000000</v>
      </c>
      <c r="AF477" s="157"/>
      <c r="AG477" s="20">
        <f t="shared" si="70"/>
        <v>4000000</v>
      </c>
      <c r="AH477" s="187" t="str">
        <f t="shared" si="71"/>
        <v>OK</v>
      </c>
      <c r="AI477" s="21" t="str">
        <f t="shared" si="72"/>
        <v>OK</v>
      </c>
      <c r="AJ477" s="180"/>
      <c r="AK477" s="180"/>
      <c r="AL477" s="277"/>
      <c r="AM477" s="180"/>
      <c r="AN477" s="180"/>
      <c r="AO477" s="180"/>
      <c r="AP477" s="180"/>
      <c r="AQ477" s="180"/>
      <c r="AR477" s="180"/>
      <c r="AS477" s="278"/>
      <c r="AT477" s="278"/>
      <c r="AU477" s="278"/>
    </row>
    <row r="478" spans="1:47" s="215" customFormat="1" ht="70.5" customHeight="1" x14ac:dyDescent="0.25">
      <c r="A478" s="180" t="s">
        <v>669</v>
      </c>
      <c r="B478" s="437" t="s">
        <v>1016</v>
      </c>
      <c r="C478" s="346" t="s">
        <v>431</v>
      </c>
      <c r="D478" s="88">
        <v>2021</v>
      </c>
      <c r="E478" s="89">
        <v>2022</v>
      </c>
      <c r="F478" s="78">
        <v>225000</v>
      </c>
      <c r="G478" s="72">
        <v>0</v>
      </c>
      <c r="H478" s="71">
        <v>225000</v>
      </c>
      <c r="I478" s="71">
        <v>0</v>
      </c>
      <c r="J478" s="71">
        <v>0</v>
      </c>
      <c r="K478" s="71">
        <v>0</v>
      </c>
      <c r="L478" s="71">
        <v>0</v>
      </c>
      <c r="M478" s="71">
        <v>0</v>
      </c>
      <c r="N478" s="71">
        <v>0</v>
      </c>
      <c r="O478" s="71">
        <v>0</v>
      </c>
      <c r="P478" s="72">
        <v>0</v>
      </c>
      <c r="Q478" s="71">
        <v>0</v>
      </c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281"/>
      <c r="AE478" s="73">
        <v>225000</v>
      </c>
      <c r="AF478" s="157"/>
      <c r="AG478" s="20">
        <f t="shared" si="70"/>
        <v>225000</v>
      </c>
      <c r="AH478" s="187" t="str">
        <f t="shared" si="71"/>
        <v>OK</v>
      </c>
      <c r="AI478" s="21" t="str">
        <f t="shared" si="72"/>
        <v>OK</v>
      </c>
      <c r="AJ478" s="180"/>
      <c r="AK478" s="180"/>
      <c r="AL478" s="277"/>
      <c r="AM478" s="180"/>
      <c r="AN478" s="180"/>
      <c r="AO478" s="180"/>
      <c r="AP478" s="180"/>
      <c r="AQ478" s="180"/>
      <c r="AR478" s="180"/>
      <c r="AS478" s="278"/>
      <c r="AT478" s="278"/>
      <c r="AU478" s="278"/>
    </row>
    <row r="479" spans="1:47" s="215" customFormat="1" ht="96.75" customHeight="1" x14ac:dyDescent="0.25">
      <c r="A479" s="180" t="s">
        <v>670</v>
      </c>
      <c r="B479" s="437" t="s">
        <v>1017</v>
      </c>
      <c r="C479" s="346" t="s">
        <v>431</v>
      </c>
      <c r="D479" s="88">
        <v>2021</v>
      </c>
      <c r="E479" s="89">
        <v>2022</v>
      </c>
      <c r="F479" s="78">
        <v>6000000</v>
      </c>
      <c r="G479" s="72">
        <v>500000</v>
      </c>
      <c r="H479" s="71">
        <v>5500000</v>
      </c>
      <c r="I479" s="71">
        <v>0</v>
      </c>
      <c r="J479" s="71">
        <v>0</v>
      </c>
      <c r="K479" s="71">
        <v>0</v>
      </c>
      <c r="L479" s="71">
        <v>0</v>
      </c>
      <c r="M479" s="71">
        <v>0</v>
      </c>
      <c r="N479" s="71">
        <v>0</v>
      </c>
      <c r="O479" s="71">
        <v>0</v>
      </c>
      <c r="P479" s="72">
        <v>0</v>
      </c>
      <c r="Q479" s="71">
        <v>0</v>
      </c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281"/>
      <c r="AE479" s="73">
        <v>6000000</v>
      </c>
      <c r="AF479" s="157"/>
      <c r="AG479" s="20">
        <f t="shared" si="70"/>
        <v>6000000</v>
      </c>
      <c r="AH479" s="187" t="str">
        <f t="shared" si="71"/>
        <v>OK</v>
      </c>
      <c r="AI479" s="21" t="str">
        <f t="shared" si="72"/>
        <v>OK</v>
      </c>
      <c r="AJ479" s="180"/>
      <c r="AK479" s="180"/>
      <c r="AL479" s="277"/>
      <c r="AM479" s="180"/>
      <c r="AN479" s="180"/>
      <c r="AO479" s="180"/>
      <c r="AP479" s="180"/>
      <c r="AQ479" s="180"/>
      <c r="AR479" s="180"/>
      <c r="AS479" s="278"/>
      <c r="AT479" s="278"/>
      <c r="AU479" s="278"/>
    </row>
    <row r="480" spans="1:47" s="215" customFormat="1" ht="96.75" customHeight="1" x14ac:dyDescent="0.25">
      <c r="A480" s="180" t="s">
        <v>671</v>
      </c>
      <c r="B480" s="437" t="s">
        <v>1018</v>
      </c>
      <c r="C480" s="346" t="s">
        <v>431</v>
      </c>
      <c r="D480" s="88">
        <v>2021</v>
      </c>
      <c r="E480" s="89">
        <v>2023</v>
      </c>
      <c r="F480" s="78">
        <v>450000</v>
      </c>
      <c r="G480" s="72">
        <v>0</v>
      </c>
      <c r="H480" s="71">
        <v>0</v>
      </c>
      <c r="I480" s="71">
        <v>450000</v>
      </c>
      <c r="J480" s="71">
        <v>0</v>
      </c>
      <c r="K480" s="71">
        <v>0</v>
      </c>
      <c r="L480" s="71">
        <v>0</v>
      </c>
      <c r="M480" s="71">
        <v>0</v>
      </c>
      <c r="N480" s="71">
        <v>0</v>
      </c>
      <c r="O480" s="71">
        <v>0</v>
      </c>
      <c r="P480" s="72">
        <v>0</v>
      </c>
      <c r="Q480" s="71">
        <v>0</v>
      </c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281"/>
      <c r="AE480" s="73">
        <v>450000</v>
      </c>
      <c r="AF480" s="157"/>
      <c r="AG480" s="20">
        <f t="shared" si="70"/>
        <v>450000</v>
      </c>
      <c r="AH480" s="187" t="str">
        <f t="shared" si="71"/>
        <v>OK</v>
      </c>
      <c r="AI480" s="21" t="str">
        <f t="shared" si="72"/>
        <v>OK</v>
      </c>
      <c r="AJ480" s="180"/>
      <c r="AK480" s="180"/>
      <c r="AL480" s="277"/>
      <c r="AM480" s="180"/>
      <c r="AN480" s="180"/>
      <c r="AO480" s="180"/>
      <c r="AP480" s="180"/>
      <c r="AQ480" s="180"/>
      <c r="AR480" s="180"/>
      <c r="AS480" s="278"/>
      <c r="AT480" s="278"/>
      <c r="AU480" s="278"/>
    </row>
    <row r="481" spans="1:47" s="215" customFormat="1" ht="69" customHeight="1" x14ac:dyDescent="0.25">
      <c r="A481" s="180" t="s">
        <v>672</v>
      </c>
      <c r="B481" s="435" t="s">
        <v>1019</v>
      </c>
      <c r="C481" s="304" t="s">
        <v>431</v>
      </c>
      <c r="D481" s="88">
        <v>2021</v>
      </c>
      <c r="E481" s="89">
        <v>2025</v>
      </c>
      <c r="F481" s="78">
        <v>29200000</v>
      </c>
      <c r="G481" s="72">
        <v>0</v>
      </c>
      <c r="H481" s="71">
        <v>0</v>
      </c>
      <c r="I481" s="71">
        <v>1200000</v>
      </c>
      <c r="J481" s="71">
        <v>14000000</v>
      </c>
      <c r="K481" s="71">
        <v>14000000</v>
      </c>
      <c r="L481" s="71">
        <v>0</v>
      </c>
      <c r="M481" s="71">
        <v>0</v>
      </c>
      <c r="N481" s="71">
        <v>0</v>
      </c>
      <c r="O481" s="71">
        <v>0</v>
      </c>
      <c r="P481" s="72">
        <v>0</v>
      </c>
      <c r="Q481" s="71">
        <v>0</v>
      </c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281"/>
      <c r="AE481" s="73">
        <v>29200000</v>
      </c>
      <c r="AF481" s="157"/>
      <c r="AG481" s="20">
        <f t="shared" si="70"/>
        <v>29200000</v>
      </c>
      <c r="AH481" s="187" t="str">
        <f t="shared" si="71"/>
        <v>OK</v>
      </c>
      <c r="AI481" s="21" t="str">
        <f t="shared" si="72"/>
        <v>OK</v>
      </c>
      <c r="AJ481" s="180"/>
      <c r="AK481" s="180"/>
      <c r="AL481" s="277"/>
      <c r="AM481" s="180"/>
      <c r="AN481" s="180"/>
      <c r="AO481" s="180"/>
      <c r="AP481" s="180"/>
      <c r="AQ481" s="180"/>
      <c r="AR481" s="180"/>
      <c r="AS481" s="278"/>
      <c r="AT481" s="278"/>
      <c r="AU481" s="278"/>
    </row>
    <row r="482" spans="1:47" s="215" customFormat="1" ht="69.75" customHeight="1" x14ac:dyDescent="0.25">
      <c r="A482" s="180" t="s">
        <v>673</v>
      </c>
      <c r="B482" s="437" t="s">
        <v>1020</v>
      </c>
      <c r="C482" s="346" t="s">
        <v>431</v>
      </c>
      <c r="D482" s="88">
        <v>2016</v>
      </c>
      <c r="E482" s="89">
        <v>2022</v>
      </c>
      <c r="F482" s="78">
        <v>7613690</v>
      </c>
      <c r="G482" s="72">
        <v>1500000</v>
      </c>
      <c r="H482" s="71">
        <v>6000000</v>
      </c>
      <c r="I482" s="71">
        <v>0</v>
      </c>
      <c r="J482" s="71">
        <v>0</v>
      </c>
      <c r="K482" s="71">
        <v>0</v>
      </c>
      <c r="L482" s="71">
        <v>0</v>
      </c>
      <c r="M482" s="71">
        <v>0</v>
      </c>
      <c r="N482" s="71">
        <v>0</v>
      </c>
      <c r="O482" s="71">
        <v>0</v>
      </c>
      <c r="P482" s="72">
        <v>0</v>
      </c>
      <c r="Q482" s="71">
        <v>0</v>
      </c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281"/>
      <c r="AE482" s="73">
        <v>7500000</v>
      </c>
      <c r="AF482" s="157"/>
      <c r="AG482" s="20">
        <f t="shared" si="70"/>
        <v>7500000</v>
      </c>
      <c r="AH482" s="187" t="str">
        <f t="shared" si="71"/>
        <v>OK</v>
      </c>
      <c r="AI482" s="21" t="str">
        <f t="shared" si="72"/>
        <v>OK</v>
      </c>
      <c r="AJ482" s="180"/>
      <c r="AK482" s="180"/>
      <c r="AL482" s="277"/>
      <c r="AM482" s="180"/>
      <c r="AN482" s="180"/>
      <c r="AO482" s="180"/>
      <c r="AP482" s="180"/>
      <c r="AQ482" s="180"/>
      <c r="AR482" s="180"/>
      <c r="AS482" s="278"/>
      <c r="AT482" s="278"/>
      <c r="AU482" s="278"/>
    </row>
    <row r="483" spans="1:47" s="215" customFormat="1" ht="72.75" customHeight="1" x14ac:dyDescent="0.25">
      <c r="A483" s="180" t="s">
        <v>674</v>
      </c>
      <c r="B483" s="435" t="s">
        <v>1021</v>
      </c>
      <c r="C483" s="304" t="s">
        <v>431</v>
      </c>
      <c r="D483" s="88">
        <v>2021</v>
      </c>
      <c r="E483" s="89">
        <v>2023</v>
      </c>
      <c r="F483" s="78">
        <v>3080000</v>
      </c>
      <c r="G483" s="72">
        <v>0</v>
      </c>
      <c r="H483" s="71">
        <v>2080000</v>
      </c>
      <c r="I483" s="71">
        <v>1000000</v>
      </c>
      <c r="J483" s="71">
        <v>0</v>
      </c>
      <c r="K483" s="71">
        <v>0</v>
      </c>
      <c r="L483" s="71">
        <v>0</v>
      </c>
      <c r="M483" s="71">
        <v>0</v>
      </c>
      <c r="N483" s="71">
        <v>0</v>
      </c>
      <c r="O483" s="71">
        <v>0</v>
      </c>
      <c r="P483" s="72">
        <v>0</v>
      </c>
      <c r="Q483" s="71">
        <v>0</v>
      </c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281"/>
      <c r="AE483" s="73">
        <v>3080000</v>
      </c>
      <c r="AF483" s="157"/>
      <c r="AG483" s="20">
        <f t="shared" si="70"/>
        <v>3080000</v>
      </c>
      <c r="AH483" s="187" t="str">
        <f t="shared" si="71"/>
        <v>OK</v>
      </c>
      <c r="AI483" s="21" t="str">
        <f t="shared" si="72"/>
        <v>OK</v>
      </c>
      <c r="AJ483" s="180"/>
      <c r="AK483" s="180"/>
      <c r="AL483" s="277"/>
      <c r="AM483" s="180"/>
      <c r="AN483" s="180"/>
      <c r="AO483" s="180"/>
      <c r="AP483" s="180"/>
      <c r="AQ483" s="180"/>
      <c r="AR483" s="180"/>
      <c r="AS483" s="278"/>
      <c r="AT483" s="278"/>
      <c r="AU483" s="278"/>
    </row>
    <row r="484" spans="1:47" s="215" customFormat="1" ht="93" customHeight="1" x14ac:dyDescent="0.25">
      <c r="A484" s="180" t="s">
        <v>675</v>
      </c>
      <c r="B484" s="435" t="s">
        <v>1022</v>
      </c>
      <c r="C484" s="39" t="s">
        <v>430</v>
      </c>
      <c r="D484" s="88">
        <v>2021</v>
      </c>
      <c r="E484" s="89">
        <v>2023</v>
      </c>
      <c r="F484" s="78">
        <v>8000000</v>
      </c>
      <c r="G484" s="72">
        <v>1000000</v>
      </c>
      <c r="H484" s="71">
        <v>3000000</v>
      </c>
      <c r="I484" s="71">
        <v>4000000</v>
      </c>
      <c r="J484" s="71">
        <v>0</v>
      </c>
      <c r="K484" s="71">
        <v>0</v>
      </c>
      <c r="L484" s="71">
        <v>0</v>
      </c>
      <c r="M484" s="71">
        <v>0</v>
      </c>
      <c r="N484" s="71">
        <v>0</v>
      </c>
      <c r="O484" s="71">
        <v>0</v>
      </c>
      <c r="P484" s="72">
        <v>0</v>
      </c>
      <c r="Q484" s="71">
        <v>0</v>
      </c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281"/>
      <c r="AE484" s="73">
        <v>8000000</v>
      </c>
      <c r="AF484" s="157"/>
      <c r="AG484" s="20">
        <f t="shared" si="70"/>
        <v>8000000</v>
      </c>
      <c r="AH484" s="187" t="str">
        <f t="shared" si="71"/>
        <v>OK</v>
      </c>
      <c r="AI484" s="21" t="str">
        <f t="shared" si="72"/>
        <v>OK</v>
      </c>
      <c r="AJ484" s="180"/>
      <c r="AK484" s="180"/>
      <c r="AL484" s="277"/>
      <c r="AM484" s="180"/>
      <c r="AN484" s="180"/>
      <c r="AO484" s="180"/>
      <c r="AP484" s="180"/>
      <c r="AQ484" s="180"/>
      <c r="AR484" s="180"/>
      <c r="AS484" s="278"/>
      <c r="AT484" s="278"/>
      <c r="AU484" s="278"/>
    </row>
    <row r="485" spans="1:47" s="215" customFormat="1" ht="67.5" customHeight="1" x14ac:dyDescent="0.25">
      <c r="A485" s="180" t="s">
        <v>676</v>
      </c>
      <c r="B485" s="437" t="s">
        <v>1023</v>
      </c>
      <c r="C485" s="39" t="s">
        <v>426</v>
      </c>
      <c r="D485" s="88">
        <v>2020</v>
      </c>
      <c r="E485" s="89">
        <v>2025</v>
      </c>
      <c r="F485" s="78">
        <v>8100000</v>
      </c>
      <c r="G485" s="72">
        <v>4100000</v>
      </c>
      <c r="H485" s="71">
        <v>3000000</v>
      </c>
      <c r="I485" s="71">
        <v>0</v>
      </c>
      <c r="J485" s="71">
        <v>0</v>
      </c>
      <c r="K485" s="71">
        <v>500000</v>
      </c>
      <c r="L485" s="71">
        <v>0</v>
      </c>
      <c r="M485" s="71">
        <v>0</v>
      </c>
      <c r="N485" s="71">
        <v>0</v>
      </c>
      <c r="O485" s="71">
        <v>0</v>
      </c>
      <c r="P485" s="72">
        <v>0</v>
      </c>
      <c r="Q485" s="71">
        <v>0</v>
      </c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281"/>
      <c r="AE485" s="73">
        <v>7600000</v>
      </c>
      <c r="AF485" s="157"/>
      <c r="AG485" s="20">
        <f t="shared" si="70"/>
        <v>7600000</v>
      </c>
      <c r="AH485" s="187" t="str">
        <f t="shared" si="71"/>
        <v>OK</v>
      </c>
      <c r="AI485" s="21" t="str">
        <f t="shared" si="72"/>
        <v>OK</v>
      </c>
      <c r="AJ485" s="180"/>
      <c r="AK485" s="180"/>
      <c r="AL485" s="277"/>
      <c r="AM485" s="180"/>
      <c r="AN485" s="180"/>
      <c r="AO485" s="180"/>
      <c r="AP485" s="180"/>
      <c r="AQ485" s="180"/>
      <c r="AR485" s="180"/>
      <c r="AS485" s="278"/>
      <c r="AT485" s="278"/>
      <c r="AU485" s="278"/>
    </row>
    <row r="486" spans="1:47" s="215" customFormat="1" ht="91.5" customHeight="1" x14ac:dyDescent="0.25">
      <c r="A486" s="180" t="s">
        <v>677</v>
      </c>
      <c r="B486" s="437" t="s">
        <v>1024</v>
      </c>
      <c r="C486" s="39" t="s">
        <v>426</v>
      </c>
      <c r="D486" s="88">
        <v>2020</v>
      </c>
      <c r="E486" s="89">
        <v>2021</v>
      </c>
      <c r="F486" s="78">
        <v>1150000</v>
      </c>
      <c r="G486" s="72">
        <v>1100000</v>
      </c>
      <c r="H486" s="71">
        <v>0</v>
      </c>
      <c r="I486" s="71">
        <v>0</v>
      </c>
      <c r="J486" s="71">
        <v>0</v>
      </c>
      <c r="K486" s="71">
        <v>0</v>
      </c>
      <c r="L486" s="71">
        <v>0</v>
      </c>
      <c r="M486" s="71">
        <v>0</v>
      </c>
      <c r="N486" s="71">
        <v>0</v>
      </c>
      <c r="O486" s="71">
        <v>0</v>
      </c>
      <c r="P486" s="72">
        <v>0</v>
      </c>
      <c r="Q486" s="71">
        <v>0</v>
      </c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281"/>
      <c r="AE486" s="73">
        <v>1100000</v>
      </c>
      <c r="AF486" s="157"/>
      <c r="AG486" s="20">
        <f t="shared" si="70"/>
        <v>1100000</v>
      </c>
      <c r="AH486" s="187" t="str">
        <f t="shared" si="71"/>
        <v>OK</v>
      </c>
      <c r="AI486" s="21" t="str">
        <f t="shared" si="72"/>
        <v>OK</v>
      </c>
      <c r="AJ486" s="180"/>
      <c r="AK486" s="180"/>
      <c r="AL486" s="277"/>
      <c r="AM486" s="180"/>
      <c r="AN486" s="180"/>
      <c r="AO486" s="180"/>
      <c r="AP486" s="180"/>
      <c r="AQ486" s="180"/>
      <c r="AR486" s="180"/>
      <c r="AS486" s="278"/>
      <c r="AT486" s="278"/>
      <c r="AU486" s="278"/>
    </row>
    <row r="487" spans="1:47" s="215" customFormat="1" ht="66" customHeight="1" x14ac:dyDescent="0.25">
      <c r="A487" s="180" t="s">
        <v>678</v>
      </c>
      <c r="B487" s="437" t="s">
        <v>1025</v>
      </c>
      <c r="C487" s="39" t="s">
        <v>426</v>
      </c>
      <c r="D487" s="88">
        <v>2020</v>
      </c>
      <c r="E487" s="89">
        <v>2021</v>
      </c>
      <c r="F487" s="78">
        <v>2200000</v>
      </c>
      <c r="G487" s="72">
        <v>1500000</v>
      </c>
      <c r="H487" s="71">
        <v>0</v>
      </c>
      <c r="I487" s="71">
        <v>0</v>
      </c>
      <c r="J487" s="71">
        <v>0</v>
      </c>
      <c r="K487" s="71">
        <v>0</v>
      </c>
      <c r="L487" s="71">
        <v>0</v>
      </c>
      <c r="M487" s="71">
        <v>0</v>
      </c>
      <c r="N487" s="71">
        <v>0</v>
      </c>
      <c r="O487" s="71">
        <v>0</v>
      </c>
      <c r="P487" s="72">
        <v>0</v>
      </c>
      <c r="Q487" s="71">
        <v>0</v>
      </c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281"/>
      <c r="AE487" s="73">
        <v>1500000</v>
      </c>
      <c r="AF487" s="157"/>
      <c r="AG487" s="20">
        <f t="shared" si="70"/>
        <v>1500000</v>
      </c>
      <c r="AH487" s="187" t="str">
        <f t="shared" si="71"/>
        <v>OK</v>
      </c>
      <c r="AI487" s="21" t="str">
        <f t="shared" si="72"/>
        <v>OK</v>
      </c>
      <c r="AJ487" s="180"/>
      <c r="AK487" s="180"/>
      <c r="AL487" s="277"/>
      <c r="AM487" s="180"/>
      <c r="AN487" s="180"/>
      <c r="AO487" s="180"/>
      <c r="AP487" s="180"/>
      <c r="AQ487" s="180"/>
      <c r="AR487" s="180"/>
      <c r="AS487" s="278"/>
      <c r="AT487" s="278"/>
      <c r="AU487" s="278"/>
    </row>
    <row r="488" spans="1:47" s="215" customFormat="1" ht="69.75" customHeight="1" x14ac:dyDescent="0.25">
      <c r="A488" s="180" t="s">
        <v>679</v>
      </c>
      <c r="B488" s="437" t="s">
        <v>1053</v>
      </c>
      <c r="C488" s="39" t="s">
        <v>426</v>
      </c>
      <c r="D488" s="88">
        <v>2020</v>
      </c>
      <c r="E488" s="89">
        <v>2022</v>
      </c>
      <c r="F488" s="78">
        <v>2250000</v>
      </c>
      <c r="G488" s="72">
        <v>1050000</v>
      </c>
      <c r="H488" s="71">
        <v>500000</v>
      </c>
      <c r="I488" s="71">
        <v>0</v>
      </c>
      <c r="J488" s="71">
        <v>0</v>
      </c>
      <c r="K488" s="71">
        <v>0</v>
      </c>
      <c r="L488" s="71">
        <v>0</v>
      </c>
      <c r="M488" s="71">
        <v>0</v>
      </c>
      <c r="N488" s="71">
        <v>0</v>
      </c>
      <c r="O488" s="71">
        <v>0</v>
      </c>
      <c r="P488" s="72">
        <v>0</v>
      </c>
      <c r="Q488" s="71">
        <v>0</v>
      </c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281"/>
      <c r="AE488" s="73">
        <v>1550000</v>
      </c>
      <c r="AF488" s="157"/>
      <c r="AG488" s="20">
        <f t="shared" si="70"/>
        <v>1550000</v>
      </c>
      <c r="AH488" s="187" t="str">
        <f t="shared" si="71"/>
        <v>OK</v>
      </c>
      <c r="AI488" s="21" t="str">
        <f t="shared" si="72"/>
        <v>OK</v>
      </c>
      <c r="AJ488" s="180"/>
      <c r="AK488" s="180"/>
      <c r="AL488" s="277"/>
      <c r="AM488" s="180"/>
      <c r="AN488" s="180"/>
      <c r="AO488" s="180"/>
      <c r="AP488" s="180"/>
      <c r="AQ488" s="180"/>
      <c r="AR488" s="180"/>
      <c r="AS488" s="278"/>
      <c r="AT488" s="278"/>
      <c r="AU488" s="278"/>
    </row>
    <row r="489" spans="1:47" s="215" customFormat="1" ht="69" customHeight="1" x14ac:dyDescent="0.25">
      <c r="A489" s="180" t="s">
        <v>680</v>
      </c>
      <c r="B489" s="437" t="s">
        <v>1026</v>
      </c>
      <c r="C489" s="39" t="s">
        <v>426</v>
      </c>
      <c r="D489" s="88">
        <v>2021</v>
      </c>
      <c r="E489" s="89">
        <v>2023</v>
      </c>
      <c r="F489" s="78">
        <v>7700000</v>
      </c>
      <c r="G489" s="72">
        <v>600000</v>
      </c>
      <c r="H489" s="71">
        <v>2100000</v>
      </c>
      <c r="I489" s="71">
        <v>5000000</v>
      </c>
      <c r="J489" s="71">
        <v>0</v>
      </c>
      <c r="K489" s="71">
        <v>0</v>
      </c>
      <c r="L489" s="71">
        <v>0</v>
      </c>
      <c r="M489" s="71">
        <v>0</v>
      </c>
      <c r="N489" s="71">
        <v>0</v>
      </c>
      <c r="O489" s="71">
        <v>0</v>
      </c>
      <c r="P489" s="72">
        <v>0</v>
      </c>
      <c r="Q489" s="71">
        <v>0</v>
      </c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281"/>
      <c r="AE489" s="73">
        <v>7700000</v>
      </c>
      <c r="AF489" s="157"/>
      <c r="AG489" s="20">
        <f t="shared" si="70"/>
        <v>7700000</v>
      </c>
      <c r="AH489" s="187" t="str">
        <f t="shared" si="71"/>
        <v>OK</v>
      </c>
      <c r="AI489" s="21" t="str">
        <f t="shared" si="72"/>
        <v>OK</v>
      </c>
      <c r="AJ489" s="180"/>
      <c r="AK489" s="180"/>
      <c r="AL489" s="277"/>
      <c r="AM489" s="180"/>
      <c r="AN489" s="180"/>
      <c r="AO489" s="180"/>
      <c r="AP489" s="180"/>
      <c r="AQ489" s="180"/>
      <c r="AR489" s="180"/>
      <c r="AS489" s="278"/>
      <c r="AT489" s="278"/>
      <c r="AU489" s="278"/>
    </row>
    <row r="490" spans="1:47" s="215" customFormat="1" ht="63" customHeight="1" x14ac:dyDescent="0.25">
      <c r="A490" s="180" t="s">
        <v>681</v>
      </c>
      <c r="B490" s="437" t="s">
        <v>1027</v>
      </c>
      <c r="C490" s="39" t="s">
        <v>426</v>
      </c>
      <c r="D490" s="88">
        <v>2021</v>
      </c>
      <c r="E490" s="89">
        <v>2022</v>
      </c>
      <c r="F490" s="78">
        <v>1350000</v>
      </c>
      <c r="G490" s="72">
        <v>850000</v>
      </c>
      <c r="H490" s="71">
        <v>500000</v>
      </c>
      <c r="I490" s="71">
        <v>0</v>
      </c>
      <c r="J490" s="71">
        <v>0</v>
      </c>
      <c r="K490" s="71">
        <v>0</v>
      </c>
      <c r="L490" s="71">
        <v>0</v>
      </c>
      <c r="M490" s="71">
        <v>0</v>
      </c>
      <c r="N490" s="71">
        <v>0</v>
      </c>
      <c r="O490" s="71">
        <v>0</v>
      </c>
      <c r="P490" s="72">
        <v>0</v>
      </c>
      <c r="Q490" s="71">
        <v>0</v>
      </c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281"/>
      <c r="AE490" s="73">
        <v>1350000</v>
      </c>
      <c r="AF490" s="157"/>
      <c r="AG490" s="20">
        <f t="shared" si="70"/>
        <v>1350000</v>
      </c>
      <c r="AH490" s="187" t="str">
        <f t="shared" si="71"/>
        <v>OK</v>
      </c>
      <c r="AI490" s="21" t="str">
        <f t="shared" si="72"/>
        <v>OK</v>
      </c>
      <c r="AJ490" s="180"/>
      <c r="AK490" s="180"/>
      <c r="AL490" s="277"/>
      <c r="AM490" s="180"/>
      <c r="AN490" s="180"/>
      <c r="AO490" s="180"/>
      <c r="AP490" s="180"/>
      <c r="AQ490" s="180"/>
      <c r="AR490" s="180"/>
      <c r="AS490" s="278"/>
      <c r="AT490" s="278"/>
      <c r="AU490" s="278"/>
    </row>
    <row r="491" spans="1:47" s="215" customFormat="1" ht="66" customHeight="1" x14ac:dyDescent="0.25">
      <c r="A491" s="180" t="s">
        <v>682</v>
      </c>
      <c r="B491" s="437" t="s">
        <v>1028</v>
      </c>
      <c r="C491" s="39" t="s">
        <v>426</v>
      </c>
      <c r="D491" s="88">
        <v>2021</v>
      </c>
      <c r="E491" s="89">
        <v>2022</v>
      </c>
      <c r="F491" s="78">
        <v>2000000</v>
      </c>
      <c r="G491" s="72">
        <v>500000</v>
      </c>
      <c r="H491" s="71">
        <v>1500000</v>
      </c>
      <c r="I491" s="71">
        <v>0</v>
      </c>
      <c r="J491" s="71">
        <v>0</v>
      </c>
      <c r="K491" s="71">
        <v>0</v>
      </c>
      <c r="L491" s="71">
        <v>0</v>
      </c>
      <c r="M491" s="71">
        <v>0</v>
      </c>
      <c r="N491" s="71">
        <v>0</v>
      </c>
      <c r="O491" s="71">
        <v>0</v>
      </c>
      <c r="P491" s="72">
        <v>0</v>
      </c>
      <c r="Q491" s="71">
        <v>0</v>
      </c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281"/>
      <c r="AE491" s="73">
        <v>2000000</v>
      </c>
      <c r="AF491" s="157"/>
      <c r="AG491" s="20">
        <f t="shared" si="70"/>
        <v>2000000</v>
      </c>
      <c r="AH491" s="187" t="str">
        <f t="shared" si="71"/>
        <v>OK</v>
      </c>
      <c r="AI491" s="21" t="str">
        <f t="shared" si="72"/>
        <v>OK</v>
      </c>
      <c r="AJ491" s="180"/>
      <c r="AK491" s="180"/>
      <c r="AL491" s="277"/>
      <c r="AM491" s="180"/>
      <c r="AN491" s="180"/>
      <c r="AO491" s="180"/>
      <c r="AP491" s="180"/>
      <c r="AQ491" s="180"/>
      <c r="AR491" s="180"/>
      <c r="AS491" s="278"/>
      <c r="AT491" s="278"/>
      <c r="AU491" s="278"/>
    </row>
    <row r="492" spans="1:47" s="215" customFormat="1" ht="65.25" customHeight="1" x14ac:dyDescent="0.25">
      <c r="A492" s="180" t="s">
        <v>683</v>
      </c>
      <c r="B492" s="437" t="s">
        <v>1029</v>
      </c>
      <c r="C492" s="39" t="s">
        <v>426</v>
      </c>
      <c r="D492" s="88">
        <v>2021</v>
      </c>
      <c r="E492" s="89">
        <v>2022</v>
      </c>
      <c r="F492" s="78">
        <v>1000000</v>
      </c>
      <c r="G492" s="72">
        <v>0</v>
      </c>
      <c r="H492" s="71">
        <v>1000000</v>
      </c>
      <c r="I492" s="71">
        <v>0</v>
      </c>
      <c r="J492" s="71">
        <v>0</v>
      </c>
      <c r="K492" s="71">
        <v>0</v>
      </c>
      <c r="L492" s="71">
        <v>0</v>
      </c>
      <c r="M492" s="71">
        <v>0</v>
      </c>
      <c r="N492" s="71">
        <v>0</v>
      </c>
      <c r="O492" s="71">
        <v>0</v>
      </c>
      <c r="P492" s="72">
        <v>0</v>
      </c>
      <c r="Q492" s="71">
        <v>0</v>
      </c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281"/>
      <c r="AE492" s="73">
        <v>1000000</v>
      </c>
      <c r="AF492" s="157"/>
      <c r="AG492" s="20">
        <f t="shared" si="70"/>
        <v>1000000</v>
      </c>
      <c r="AH492" s="187" t="str">
        <f t="shared" si="71"/>
        <v>OK</v>
      </c>
      <c r="AI492" s="21" t="str">
        <f t="shared" si="72"/>
        <v>OK</v>
      </c>
      <c r="AJ492" s="180"/>
      <c r="AK492" s="180"/>
      <c r="AL492" s="277"/>
      <c r="AM492" s="180"/>
      <c r="AN492" s="180"/>
      <c r="AO492" s="180"/>
      <c r="AP492" s="180"/>
      <c r="AQ492" s="180"/>
      <c r="AR492" s="180"/>
      <c r="AS492" s="278"/>
      <c r="AT492" s="278"/>
      <c r="AU492" s="278"/>
    </row>
    <row r="493" spans="1:47" s="215" customFormat="1" ht="83.25" customHeight="1" x14ac:dyDescent="0.25">
      <c r="A493" s="180" t="s">
        <v>684</v>
      </c>
      <c r="B493" s="437" t="s">
        <v>654</v>
      </c>
      <c r="C493" s="39" t="s">
        <v>426</v>
      </c>
      <c r="D493" s="88">
        <v>2018</v>
      </c>
      <c r="E493" s="89">
        <v>2025</v>
      </c>
      <c r="F493" s="78">
        <v>20427543</v>
      </c>
      <c r="G493" s="72">
        <v>2700000</v>
      </c>
      <c r="H493" s="71">
        <v>0</v>
      </c>
      <c r="I493" s="71">
        <v>0</v>
      </c>
      <c r="J493" s="71">
        <v>0</v>
      </c>
      <c r="K493" s="71">
        <v>1200000</v>
      </c>
      <c r="L493" s="71">
        <v>0</v>
      </c>
      <c r="M493" s="71">
        <v>0</v>
      </c>
      <c r="N493" s="71">
        <v>0</v>
      </c>
      <c r="O493" s="71">
        <v>0</v>
      </c>
      <c r="P493" s="72">
        <v>0</v>
      </c>
      <c r="Q493" s="71">
        <v>0</v>
      </c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281"/>
      <c r="AE493" s="73">
        <v>3900000</v>
      </c>
      <c r="AF493" s="157"/>
      <c r="AG493" s="20">
        <f t="shared" si="70"/>
        <v>3900000</v>
      </c>
      <c r="AH493" s="187" t="str">
        <f t="shared" si="71"/>
        <v>OK</v>
      </c>
      <c r="AI493" s="21" t="str">
        <f t="shared" si="72"/>
        <v>OK</v>
      </c>
      <c r="AJ493" s="180"/>
      <c r="AK493" s="180"/>
      <c r="AL493" s="277"/>
      <c r="AM493" s="180"/>
      <c r="AN493" s="180"/>
      <c r="AO493" s="180"/>
      <c r="AP493" s="180"/>
      <c r="AQ493" s="180"/>
      <c r="AR493" s="180"/>
      <c r="AS493" s="278"/>
      <c r="AT493" s="278"/>
      <c r="AU493" s="278"/>
    </row>
    <row r="494" spans="1:47" s="215" customFormat="1" ht="83.25" customHeight="1" x14ac:dyDescent="0.25">
      <c r="A494" s="180" t="s">
        <v>685</v>
      </c>
      <c r="B494" s="428" t="s">
        <v>1030</v>
      </c>
      <c r="C494" s="304" t="s">
        <v>426</v>
      </c>
      <c r="D494" s="88">
        <v>2019</v>
      </c>
      <c r="E494" s="89">
        <v>2022</v>
      </c>
      <c r="F494" s="78">
        <v>1950000</v>
      </c>
      <c r="G494" s="72">
        <v>500000</v>
      </c>
      <c r="H494" s="71">
        <v>1000000</v>
      </c>
      <c r="I494" s="71">
        <v>0</v>
      </c>
      <c r="J494" s="71">
        <v>0</v>
      </c>
      <c r="K494" s="71">
        <v>0</v>
      </c>
      <c r="L494" s="71">
        <v>0</v>
      </c>
      <c r="M494" s="71">
        <v>0</v>
      </c>
      <c r="N494" s="71">
        <v>0</v>
      </c>
      <c r="O494" s="71">
        <v>0</v>
      </c>
      <c r="P494" s="72">
        <v>0</v>
      </c>
      <c r="Q494" s="71">
        <v>0</v>
      </c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281"/>
      <c r="AE494" s="73">
        <v>1500000</v>
      </c>
      <c r="AF494" s="157"/>
      <c r="AG494" s="20">
        <f t="shared" si="70"/>
        <v>1500000</v>
      </c>
      <c r="AH494" s="187" t="str">
        <f t="shared" si="71"/>
        <v>OK</v>
      </c>
      <c r="AI494" s="21" t="str">
        <f t="shared" si="72"/>
        <v>OK</v>
      </c>
      <c r="AJ494" s="180"/>
      <c r="AK494" s="180"/>
      <c r="AL494" s="277"/>
      <c r="AM494" s="180"/>
      <c r="AN494" s="180"/>
      <c r="AO494" s="180"/>
      <c r="AP494" s="180"/>
      <c r="AQ494" s="180"/>
      <c r="AR494" s="180"/>
      <c r="AS494" s="278"/>
      <c r="AT494" s="278"/>
      <c r="AU494" s="278"/>
    </row>
    <row r="495" spans="1:47" s="215" customFormat="1" ht="69.75" customHeight="1" x14ac:dyDescent="0.25">
      <c r="A495" s="180" t="s">
        <v>686</v>
      </c>
      <c r="B495" s="428" t="s">
        <v>1031</v>
      </c>
      <c r="C495" s="304" t="s">
        <v>405</v>
      </c>
      <c r="D495" s="88">
        <v>2020</v>
      </c>
      <c r="E495" s="89">
        <v>2022</v>
      </c>
      <c r="F495" s="78">
        <v>17023881</v>
      </c>
      <c r="G495" s="72">
        <v>4000000</v>
      </c>
      <c r="H495" s="71">
        <v>2000000</v>
      </c>
      <c r="I495" s="71">
        <v>0</v>
      </c>
      <c r="J495" s="71">
        <v>0</v>
      </c>
      <c r="K495" s="71">
        <v>0</v>
      </c>
      <c r="L495" s="71">
        <v>0</v>
      </c>
      <c r="M495" s="71">
        <v>0</v>
      </c>
      <c r="N495" s="71">
        <v>0</v>
      </c>
      <c r="O495" s="71">
        <v>0</v>
      </c>
      <c r="P495" s="72">
        <v>0</v>
      </c>
      <c r="Q495" s="71">
        <v>0</v>
      </c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281"/>
      <c r="AE495" s="73">
        <v>6000000</v>
      </c>
      <c r="AF495" s="157"/>
      <c r="AG495" s="20">
        <f t="shared" si="70"/>
        <v>6000000</v>
      </c>
      <c r="AH495" s="187" t="str">
        <f t="shared" si="71"/>
        <v>OK</v>
      </c>
      <c r="AI495" s="21" t="str">
        <f t="shared" si="72"/>
        <v>OK</v>
      </c>
      <c r="AJ495" s="180"/>
      <c r="AK495" s="180"/>
      <c r="AL495" s="277"/>
      <c r="AM495" s="180"/>
      <c r="AN495" s="180"/>
      <c r="AO495" s="180"/>
      <c r="AP495" s="180"/>
      <c r="AQ495" s="180"/>
      <c r="AR495" s="180"/>
      <c r="AS495" s="278"/>
      <c r="AT495" s="278"/>
      <c r="AU495" s="278"/>
    </row>
    <row r="496" spans="1:47" s="215" customFormat="1" ht="83.25" customHeight="1" x14ac:dyDescent="0.25">
      <c r="A496" s="180" t="s">
        <v>687</v>
      </c>
      <c r="B496" s="428" t="s">
        <v>1054</v>
      </c>
      <c r="C496" s="304" t="s">
        <v>426</v>
      </c>
      <c r="D496" s="88">
        <v>2020</v>
      </c>
      <c r="E496" s="89">
        <v>2022</v>
      </c>
      <c r="F496" s="78">
        <v>300000</v>
      </c>
      <c r="G496" s="72">
        <v>100000</v>
      </c>
      <c r="H496" s="71">
        <v>100000</v>
      </c>
      <c r="I496" s="71">
        <v>0</v>
      </c>
      <c r="J496" s="71">
        <v>0</v>
      </c>
      <c r="K496" s="71">
        <v>0</v>
      </c>
      <c r="L496" s="71">
        <v>0</v>
      </c>
      <c r="M496" s="71">
        <v>0</v>
      </c>
      <c r="N496" s="71">
        <v>0</v>
      </c>
      <c r="O496" s="71">
        <v>0</v>
      </c>
      <c r="P496" s="72">
        <v>0</v>
      </c>
      <c r="Q496" s="71">
        <v>0</v>
      </c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281"/>
      <c r="AE496" s="73">
        <v>200000</v>
      </c>
      <c r="AF496" s="157"/>
      <c r="AG496" s="20">
        <f t="shared" si="70"/>
        <v>200000</v>
      </c>
      <c r="AH496" s="187" t="str">
        <f t="shared" si="71"/>
        <v>OK</v>
      </c>
      <c r="AI496" s="21" t="str">
        <f t="shared" si="72"/>
        <v>OK</v>
      </c>
      <c r="AJ496" s="180"/>
      <c r="AK496" s="180"/>
      <c r="AL496" s="277"/>
      <c r="AM496" s="180"/>
      <c r="AN496" s="180"/>
      <c r="AO496" s="180"/>
      <c r="AP496" s="180"/>
      <c r="AQ496" s="180"/>
      <c r="AR496" s="180"/>
      <c r="AS496" s="278"/>
      <c r="AT496" s="278"/>
      <c r="AU496" s="278"/>
    </row>
    <row r="497" spans="1:47" s="215" customFormat="1" ht="83.25" customHeight="1" x14ac:dyDescent="0.25">
      <c r="A497" s="180" t="s">
        <v>688</v>
      </c>
      <c r="B497" s="428" t="s">
        <v>1055</v>
      </c>
      <c r="C497" s="304" t="s">
        <v>426</v>
      </c>
      <c r="D497" s="88">
        <v>2020</v>
      </c>
      <c r="E497" s="89">
        <v>2022</v>
      </c>
      <c r="F497" s="78">
        <v>286600</v>
      </c>
      <c r="G497" s="72">
        <v>100000</v>
      </c>
      <c r="H497" s="71">
        <v>100000</v>
      </c>
      <c r="I497" s="71">
        <v>0</v>
      </c>
      <c r="J497" s="71">
        <v>0</v>
      </c>
      <c r="K497" s="71">
        <v>0</v>
      </c>
      <c r="L497" s="71">
        <v>0</v>
      </c>
      <c r="M497" s="71">
        <v>0</v>
      </c>
      <c r="N497" s="71">
        <v>0</v>
      </c>
      <c r="O497" s="71">
        <v>0</v>
      </c>
      <c r="P497" s="72">
        <v>0</v>
      </c>
      <c r="Q497" s="71">
        <v>0</v>
      </c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281"/>
      <c r="AE497" s="73">
        <v>200000</v>
      </c>
      <c r="AF497" s="157"/>
      <c r="AG497" s="20">
        <f t="shared" si="70"/>
        <v>200000</v>
      </c>
      <c r="AH497" s="187" t="str">
        <f t="shared" si="71"/>
        <v>OK</v>
      </c>
      <c r="AI497" s="21" t="str">
        <f t="shared" si="72"/>
        <v>OK</v>
      </c>
      <c r="AJ497" s="180"/>
      <c r="AK497" s="180"/>
      <c r="AL497" s="277"/>
      <c r="AM497" s="180"/>
      <c r="AN497" s="180"/>
      <c r="AO497" s="180"/>
      <c r="AP497" s="180"/>
      <c r="AQ497" s="180"/>
      <c r="AR497" s="180"/>
      <c r="AS497" s="278"/>
      <c r="AT497" s="278"/>
      <c r="AU497" s="278"/>
    </row>
    <row r="498" spans="1:47" s="215" customFormat="1" ht="63" customHeight="1" x14ac:dyDescent="0.25">
      <c r="A498" s="180" t="s">
        <v>689</v>
      </c>
      <c r="B498" s="428" t="s">
        <v>1056</v>
      </c>
      <c r="C498" s="304" t="s">
        <v>426</v>
      </c>
      <c r="D498" s="88">
        <v>2020</v>
      </c>
      <c r="E498" s="89">
        <v>2021</v>
      </c>
      <c r="F498" s="78">
        <v>359160</v>
      </c>
      <c r="G498" s="72">
        <v>323736</v>
      </c>
      <c r="H498" s="71">
        <v>0</v>
      </c>
      <c r="I498" s="71">
        <v>0</v>
      </c>
      <c r="J498" s="71">
        <v>0</v>
      </c>
      <c r="K498" s="71">
        <v>0</v>
      </c>
      <c r="L498" s="71">
        <v>0</v>
      </c>
      <c r="M498" s="71">
        <v>0</v>
      </c>
      <c r="N498" s="71">
        <v>0</v>
      </c>
      <c r="O498" s="71">
        <v>0</v>
      </c>
      <c r="P498" s="72">
        <v>0</v>
      </c>
      <c r="Q498" s="71">
        <v>0</v>
      </c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281"/>
      <c r="AE498" s="73">
        <v>323736</v>
      </c>
      <c r="AF498" s="157"/>
      <c r="AG498" s="20">
        <f t="shared" si="70"/>
        <v>323736</v>
      </c>
      <c r="AH498" s="187" t="str">
        <f t="shared" si="71"/>
        <v>OK</v>
      </c>
      <c r="AI498" s="21" t="str">
        <f t="shared" si="72"/>
        <v>OK</v>
      </c>
      <c r="AJ498" s="180"/>
      <c r="AK498" s="180"/>
      <c r="AL498" s="277"/>
      <c r="AM498" s="180"/>
      <c r="AN498" s="180"/>
      <c r="AO498" s="180"/>
      <c r="AP498" s="180"/>
      <c r="AQ498" s="180"/>
      <c r="AR498" s="180"/>
      <c r="AS498" s="278"/>
      <c r="AT498" s="278"/>
      <c r="AU498" s="278"/>
    </row>
    <row r="499" spans="1:47" s="215" customFormat="1" ht="60" customHeight="1" x14ac:dyDescent="0.25">
      <c r="A499" s="180" t="s">
        <v>690</v>
      </c>
      <c r="B499" s="428" t="s">
        <v>1057</v>
      </c>
      <c r="C499" s="304" t="s">
        <v>426</v>
      </c>
      <c r="D499" s="88">
        <v>2020</v>
      </c>
      <c r="E499" s="89">
        <v>2022</v>
      </c>
      <c r="F499" s="78">
        <v>3950000</v>
      </c>
      <c r="G499" s="72">
        <v>1000000</v>
      </c>
      <c r="H499" s="71">
        <v>2800000</v>
      </c>
      <c r="I499" s="71">
        <v>0</v>
      </c>
      <c r="J499" s="71">
        <v>0</v>
      </c>
      <c r="K499" s="71">
        <v>0</v>
      </c>
      <c r="L499" s="71">
        <v>0</v>
      </c>
      <c r="M499" s="71">
        <v>0</v>
      </c>
      <c r="N499" s="71">
        <v>0</v>
      </c>
      <c r="O499" s="71">
        <v>0</v>
      </c>
      <c r="P499" s="72">
        <v>0</v>
      </c>
      <c r="Q499" s="71">
        <v>0</v>
      </c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281"/>
      <c r="AE499" s="73">
        <v>3800000</v>
      </c>
      <c r="AF499" s="157"/>
      <c r="AG499" s="20">
        <f t="shared" si="70"/>
        <v>3800000</v>
      </c>
      <c r="AH499" s="187" t="str">
        <f t="shared" si="71"/>
        <v>OK</v>
      </c>
      <c r="AI499" s="21" t="str">
        <f t="shared" si="72"/>
        <v>OK</v>
      </c>
      <c r="AJ499" s="180"/>
      <c r="AK499" s="180"/>
      <c r="AL499" s="277"/>
      <c r="AM499" s="180"/>
      <c r="AN499" s="180"/>
      <c r="AO499" s="180"/>
      <c r="AP499" s="180"/>
      <c r="AQ499" s="180"/>
      <c r="AR499" s="180"/>
      <c r="AS499" s="278"/>
      <c r="AT499" s="278"/>
      <c r="AU499" s="278"/>
    </row>
    <row r="500" spans="1:47" s="215" customFormat="1" ht="62.25" customHeight="1" x14ac:dyDescent="0.25">
      <c r="A500" s="180" t="s">
        <v>691</v>
      </c>
      <c r="B500" s="428" t="s">
        <v>1058</v>
      </c>
      <c r="C500" s="304" t="s">
        <v>426</v>
      </c>
      <c r="D500" s="88">
        <v>2020</v>
      </c>
      <c r="E500" s="89">
        <v>2021</v>
      </c>
      <c r="F500" s="78">
        <v>2882985</v>
      </c>
      <c r="G500" s="72">
        <v>1900000</v>
      </c>
      <c r="H500" s="71">
        <v>0</v>
      </c>
      <c r="I500" s="71">
        <v>0</v>
      </c>
      <c r="J500" s="71">
        <v>0</v>
      </c>
      <c r="K500" s="71">
        <v>0</v>
      </c>
      <c r="L500" s="71">
        <v>0</v>
      </c>
      <c r="M500" s="71">
        <v>0</v>
      </c>
      <c r="N500" s="71">
        <v>0</v>
      </c>
      <c r="O500" s="71">
        <v>0</v>
      </c>
      <c r="P500" s="72">
        <v>0</v>
      </c>
      <c r="Q500" s="71">
        <v>0</v>
      </c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281"/>
      <c r="AE500" s="73">
        <v>1900000</v>
      </c>
      <c r="AF500" s="157"/>
      <c r="AG500" s="20">
        <f t="shared" si="70"/>
        <v>1900000</v>
      </c>
      <c r="AH500" s="187" t="str">
        <f t="shared" si="71"/>
        <v>OK</v>
      </c>
      <c r="AI500" s="21" t="str">
        <f t="shared" si="72"/>
        <v>OK</v>
      </c>
      <c r="AJ500" s="180"/>
      <c r="AK500" s="180"/>
      <c r="AL500" s="277"/>
      <c r="AM500" s="180"/>
      <c r="AN500" s="180"/>
      <c r="AO500" s="180"/>
      <c r="AP500" s="180"/>
      <c r="AQ500" s="180"/>
      <c r="AR500" s="180"/>
      <c r="AS500" s="278"/>
      <c r="AT500" s="278"/>
      <c r="AU500" s="278"/>
    </row>
    <row r="501" spans="1:47" s="215" customFormat="1" ht="83.25" customHeight="1" x14ac:dyDescent="0.25">
      <c r="A501" s="180" t="s">
        <v>692</v>
      </c>
      <c r="B501" s="437" t="s">
        <v>1032</v>
      </c>
      <c r="C501" s="39" t="s">
        <v>1047</v>
      </c>
      <c r="D501" s="88">
        <v>2021</v>
      </c>
      <c r="E501" s="89">
        <v>2022</v>
      </c>
      <c r="F501" s="78">
        <v>300000</v>
      </c>
      <c r="G501" s="72">
        <v>150000</v>
      </c>
      <c r="H501" s="71">
        <v>150000</v>
      </c>
      <c r="I501" s="71">
        <v>0</v>
      </c>
      <c r="J501" s="71">
        <v>0</v>
      </c>
      <c r="K501" s="71">
        <v>0</v>
      </c>
      <c r="L501" s="71">
        <v>0</v>
      </c>
      <c r="M501" s="71">
        <v>0</v>
      </c>
      <c r="N501" s="71">
        <v>0</v>
      </c>
      <c r="O501" s="71">
        <v>0</v>
      </c>
      <c r="P501" s="72">
        <v>0</v>
      </c>
      <c r="Q501" s="71">
        <v>0</v>
      </c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281"/>
      <c r="AE501" s="73">
        <v>300000</v>
      </c>
      <c r="AF501" s="157"/>
      <c r="AG501" s="20">
        <f t="shared" si="70"/>
        <v>300000</v>
      </c>
      <c r="AH501" s="187" t="str">
        <f t="shared" si="71"/>
        <v>OK</v>
      </c>
      <c r="AI501" s="21" t="str">
        <f t="shared" si="72"/>
        <v>OK</v>
      </c>
      <c r="AJ501" s="180"/>
      <c r="AK501" s="180"/>
      <c r="AL501" s="277"/>
      <c r="AM501" s="180"/>
      <c r="AN501" s="180"/>
      <c r="AO501" s="180"/>
      <c r="AP501" s="180"/>
      <c r="AQ501" s="180"/>
      <c r="AR501" s="180"/>
      <c r="AS501" s="278"/>
      <c r="AT501" s="278"/>
      <c r="AU501" s="278"/>
    </row>
    <row r="502" spans="1:47" s="215" customFormat="1" ht="64.5" customHeight="1" x14ac:dyDescent="0.25">
      <c r="A502" s="180" t="s">
        <v>693</v>
      </c>
      <c r="B502" s="437" t="s">
        <v>1033</v>
      </c>
      <c r="C502" s="39" t="s">
        <v>123</v>
      </c>
      <c r="D502" s="88">
        <v>2020</v>
      </c>
      <c r="E502" s="89">
        <v>2022</v>
      </c>
      <c r="F502" s="78">
        <v>4098545</v>
      </c>
      <c r="G502" s="72">
        <v>500000</v>
      </c>
      <c r="H502" s="71">
        <v>1500000</v>
      </c>
      <c r="I502" s="71">
        <v>0</v>
      </c>
      <c r="J502" s="71">
        <v>0</v>
      </c>
      <c r="K502" s="71">
        <v>0</v>
      </c>
      <c r="L502" s="71">
        <v>0</v>
      </c>
      <c r="M502" s="71">
        <v>0</v>
      </c>
      <c r="N502" s="71">
        <v>0</v>
      </c>
      <c r="O502" s="71">
        <v>0</v>
      </c>
      <c r="P502" s="72">
        <v>0</v>
      </c>
      <c r="Q502" s="71">
        <v>0</v>
      </c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281"/>
      <c r="AE502" s="73">
        <v>2000000</v>
      </c>
      <c r="AF502" s="157"/>
      <c r="AG502" s="20">
        <f t="shared" si="70"/>
        <v>2000000</v>
      </c>
      <c r="AH502" s="187" t="str">
        <f t="shared" si="71"/>
        <v>OK</v>
      </c>
      <c r="AI502" s="21" t="str">
        <f t="shared" si="72"/>
        <v>OK</v>
      </c>
      <c r="AJ502" s="180"/>
      <c r="AK502" s="180"/>
      <c r="AL502" s="277"/>
      <c r="AM502" s="180"/>
      <c r="AN502" s="180"/>
      <c r="AO502" s="180"/>
      <c r="AP502" s="180"/>
      <c r="AQ502" s="180"/>
      <c r="AR502" s="180"/>
      <c r="AS502" s="278"/>
      <c r="AT502" s="278"/>
      <c r="AU502" s="278"/>
    </row>
    <row r="503" spans="1:47" s="215" customFormat="1" ht="83.25" customHeight="1" x14ac:dyDescent="0.25">
      <c r="A503" s="180" t="s">
        <v>694</v>
      </c>
      <c r="B503" s="428" t="s">
        <v>1062</v>
      </c>
      <c r="C503" s="39" t="s">
        <v>1061</v>
      </c>
      <c r="D503" s="88">
        <v>2021</v>
      </c>
      <c r="E503" s="89">
        <v>2022</v>
      </c>
      <c r="F503" s="78">
        <v>2500000</v>
      </c>
      <c r="G503" s="72">
        <v>500000</v>
      </c>
      <c r="H503" s="71">
        <v>2000000</v>
      </c>
      <c r="I503" s="71">
        <v>0</v>
      </c>
      <c r="J503" s="71">
        <v>0</v>
      </c>
      <c r="K503" s="71">
        <v>0</v>
      </c>
      <c r="L503" s="71">
        <v>0</v>
      </c>
      <c r="M503" s="71">
        <v>0</v>
      </c>
      <c r="N503" s="71">
        <v>0</v>
      </c>
      <c r="O503" s="71">
        <v>0</v>
      </c>
      <c r="P503" s="72">
        <v>0</v>
      </c>
      <c r="Q503" s="71">
        <v>0</v>
      </c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281"/>
      <c r="AE503" s="73">
        <v>2500000</v>
      </c>
      <c r="AF503" s="157"/>
      <c r="AG503" s="20">
        <f t="shared" si="70"/>
        <v>2500000</v>
      </c>
      <c r="AH503" s="187" t="str">
        <f t="shared" si="71"/>
        <v>OK</v>
      </c>
      <c r="AI503" s="21" t="str">
        <f t="shared" si="72"/>
        <v>OK</v>
      </c>
      <c r="AJ503" s="180"/>
      <c r="AK503" s="180"/>
      <c r="AL503" s="277"/>
      <c r="AM503" s="180"/>
      <c r="AN503" s="180"/>
      <c r="AO503" s="180"/>
      <c r="AP503" s="180"/>
      <c r="AQ503" s="180"/>
      <c r="AR503" s="180"/>
      <c r="AS503" s="278"/>
      <c r="AT503" s="278"/>
      <c r="AU503" s="278"/>
    </row>
    <row r="504" spans="1:47" s="215" customFormat="1" ht="72" customHeight="1" x14ac:dyDescent="0.25">
      <c r="A504" s="180" t="s">
        <v>695</v>
      </c>
      <c r="B504" s="437" t="s">
        <v>1034</v>
      </c>
      <c r="C504" s="39" t="s">
        <v>391</v>
      </c>
      <c r="D504" s="88">
        <v>2020</v>
      </c>
      <c r="E504" s="89">
        <v>2022</v>
      </c>
      <c r="F504" s="78">
        <v>2000000</v>
      </c>
      <c r="G504" s="72">
        <v>1000000</v>
      </c>
      <c r="H504" s="71">
        <v>1000000</v>
      </c>
      <c r="I504" s="71">
        <v>0</v>
      </c>
      <c r="J504" s="71">
        <v>0</v>
      </c>
      <c r="K504" s="71">
        <v>0</v>
      </c>
      <c r="L504" s="71">
        <v>0</v>
      </c>
      <c r="M504" s="71">
        <v>0</v>
      </c>
      <c r="N504" s="71">
        <v>0</v>
      </c>
      <c r="O504" s="71">
        <v>0</v>
      </c>
      <c r="P504" s="72">
        <v>0</v>
      </c>
      <c r="Q504" s="71">
        <v>0</v>
      </c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281"/>
      <c r="AE504" s="73">
        <v>2000000</v>
      </c>
      <c r="AF504" s="157"/>
      <c r="AG504" s="20">
        <f t="shared" si="70"/>
        <v>2000000</v>
      </c>
      <c r="AH504" s="187" t="str">
        <f t="shared" si="71"/>
        <v>OK</v>
      </c>
      <c r="AI504" s="21" t="str">
        <f t="shared" si="72"/>
        <v>OK</v>
      </c>
      <c r="AJ504" s="180"/>
      <c r="AK504" s="180"/>
      <c r="AL504" s="277"/>
      <c r="AM504" s="180"/>
      <c r="AN504" s="180"/>
      <c r="AO504" s="180"/>
      <c r="AP504" s="180"/>
      <c r="AQ504" s="180"/>
      <c r="AR504" s="180"/>
      <c r="AS504" s="278"/>
      <c r="AT504" s="278"/>
      <c r="AU504" s="278"/>
    </row>
    <row r="505" spans="1:47" s="215" customFormat="1" ht="63" customHeight="1" x14ac:dyDescent="0.25">
      <c r="A505" s="180" t="s">
        <v>696</v>
      </c>
      <c r="B505" s="428" t="s">
        <v>1035</v>
      </c>
      <c r="C505" s="39" t="s">
        <v>391</v>
      </c>
      <c r="D505" s="88">
        <v>2020</v>
      </c>
      <c r="E505" s="89">
        <v>2024</v>
      </c>
      <c r="F505" s="78">
        <v>16200000</v>
      </c>
      <c r="G505" s="72">
        <v>0</v>
      </c>
      <c r="H505" s="71">
        <v>1000000</v>
      </c>
      <c r="I505" s="71">
        <v>4000000</v>
      </c>
      <c r="J505" s="71">
        <v>11000000</v>
      </c>
      <c r="K505" s="71">
        <v>0</v>
      </c>
      <c r="L505" s="71">
        <v>0</v>
      </c>
      <c r="M505" s="71">
        <v>0</v>
      </c>
      <c r="N505" s="71">
        <v>0</v>
      </c>
      <c r="O505" s="71">
        <v>0</v>
      </c>
      <c r="P505" s="72">
        <v>0</v>
      </c>
      <c r="Q505" s="71">
        <v>0</v>
      </c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281"/>
      <c r="AE505" s="73">
        <v>16000000</v>
      </c>
      <c r="AF505" s="157"/>
      <c r="AG505" s="20">
        <f t="shared" si="70"/>
        <v>16000000</v>
      </c>
      <c r="AH505" s="187" t="str">
        <f t="shared" si="71"/>
        <v>OK</v>
      </c>
      <c r="AI505" s="21" t="str">
        <f t="shared" si="72"/>
        <v>OK</v>
      </c>
      <c r="AJ505" s="180"/>
      <c r="AK505" s="180"/>
      <c r="AL505" s="277"/>
      <c r="AM505" s="180"/>
      <c r="AN505" s="180"/>
      <c r="AO505" s="180"/>
      <c r="AP505" s="180"/>
      <c r="AQ505" s="180"/>
      <c r="AR505" s="180"/>
      <c r="AS505" s="278"/>
      <c r="AT505" s="278"/>
      <c r="AU505" s="278"/>
    </row>
    <row r="506" spans="1:47" s="215" customFormat="1" ht="66" customHeight="1" x14ac:dyDescent="0.25">
      <c r="A506" s="180" t="s">
        <v>697</v>
      </c>
      <c r="B506" s="428" t="s">
        <v>1036</v>
      </c>
      <c r="C506" s="39" t="s">
        <v>391</v>
      </c>
      <c r="D506" s="88">
        <v>2020</v>
      </c>
      <c r="E506" s="89">
        <v>2025</v>
      </c>
      <c r="F506" s="78">
        <v>43240000</v>
      </c>
      <c r="G506" s="72">
        <v>0</v>
      </c>
      <c r="H506" s="71">
        <v>500000</v>
      </c>
      <c r="I506" s="71">
        <v>1500000</v>
      </c>
      <c r="J506" s="71">
        <v>7500000</v>
      </c>
      <c r="K506" s="71">
        <v>33500000</v>
      </c>
      <c r="L506" s="71">
        <v>0</v>
      </c>
      <c r="M506" s="71">
        <v>0</v>
      </c>
      <c r="N506" s="71">
        <v>0</v>
      </c>
      <c r="O506" s="71">
        <v>0</v>
      </c>
      <c r="P506" s="72">
        <v>0</v>
      </c>
      <c r="Q506" s="71">
        <v>0</v>
      </c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281"/>
      <c r="AE506" s="73">
        <v>43000000</v>
      </c>
      <c r="AF506" s="157"/>
      <c r="AG506" s="20">
        <f t="shared" si="70"/>
        <v>43000000</v>
      </c>
      <c r="AH506" s="187" t="str">
        <f t="shared" si="71"/>
        <v>OK</v>
      </c>
      <c r="AI506" s="21" t="str">
        <f t="shared" si="72"/>
        <v>OK</v>
      </c>
      <c r="AJ506" s="180"/>
      <c r="AK506" s="180"/>
      <c r="AL506" s="277"/>
      <c r="AM506" s="180"/>
      <c r="AN506" s="180"/>
      <c r="AO506" s="180"/>
      <c r="AP506" s="180"/>
      <c r="AQ506" s="180"/>
      <c r="AR506" s="180"/>
      <c r="AS506" s="278"/>
      <c r="AT506" s="278"/>
      <c r="AU506" s="278"/>
    </row>
    <row r="507" spans="1:47" s="215" customFormat="1" ht="69.75" customHeight="1" x14ac:dyDescent="0.25">
      <c r="A507" s="180" t="s">
        <v>698</v>
      </c>
      <c r="B507" s="428" t="s">
        <v>1037</v>
      </c>
      <c r="C507" s="304" t="s">
        <v>122</v>
      </c>
      <c r="D507" s="88">
        <v>2020</v>
      </c>
      <c r="E507" s="89">
        <v>2022</v>
      </c>
      <c r="F507" s="78">
        <v>2000000</v>
      </c>
      <c r="G507" s="72">
        <v>1000000</v>
      </c>
      <c r="H507" s="71">
        <v>1000000</v>
      </c>
      <c r="I507" s="71">
        <v>0</v>
      </c>
      <c r="J507" s="71">
        <v>0</v>
      </c>
      <c r="K507" s="71">
        <v>0</v>
      </c>
      <c r="L507" s="71">
        <v>0</v>
      </c>
      <c r="M507" s="71">
        <v>0</v>
      </c>
      <c r="N507" s="71">
        <v>0</v>
      </c>
      <c r="O507" s="71">
        <v>0</v>
      </c>
      <c r="P507" s="72">
        <v>0</v>
      </c>
      <c r="Q507" s="71">
        <v>0</v>
      </c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281"/>
      <c r="AE507" s="73">
        <v>2000000</v>
      </c>
      <c r="AF507" s="157"/>
      <c r="AG507" s="20">
        <f t="shared" si="70"/>
        <v>2000000</v>
      </c>
      <c r="AH507" s="187" t="str">
        <f t="shared" si="71"/>
        <v>OK</v>
      </c>
      <c r="AI507" s="21" t="str">
        <f t="shared" si="72"/>
        <v>OK</v>
      </c>
      <c r="AJ507" s="180"/>
      <c r="AK507" s="180"/>
      <c r="AL507" s="277"/>
      <c r="AM507" s="180"/>
      <c r="AN507" s="180"/>
      <c r="AO507" s="180"/>
      <c r="AP507" s="180"/>
      <c r="AQ507" s="180"/>
      <c r="AR507" s="180"/>
      <c r="AS507" s="278"/>
      <c r="AT507" s="278"/>
      <c r="AU507" s="278"/>
    </row>
    <row r="508" spans="1:47" s="215" customFormat="1" ht="83.25" customHeight="1" x14ac:dyDescent="0.25">
      <c r="A508" s="180" t="s">
        <v>699</v>
      </c>
      <c r="B508" s="428" t="s">
        <v>1038</v>
      </c>
      <c r="C508" s="304" t="s">
        <v>122</v>
      </c>
      <c r="D508" s="88">
        <v>2020</v>
      </c>
      <c r="E508" s="89">
        <v>2021</v>
      </c>
      <c r="F508" s="78">
        <v>610700</v>
      </c>
      <c r="G508" s="72">
        <v>500000</v>
      </c>
      <c r="H508" s="71">
        <v>0</v>
      </c>
      <c r="I508" s="71">
        <v>0</v>
      </c>
      <c r="J508" s="71">
        <v>0</v>
      </c>
      <c r="K508" s="71">
        <v>0</v>
      </c>
      <c r="L508" s="71">
        <v>0</v>
      </c>
      <c r="M508" s="71">
        <v>0</v>
      </c>
      <c r="N508" s="71">
        <v>0</v>
      </c>
      <c r="O508" s="71">
        <v>0</v>
      </c>
      <c r="P508" s="72">
        <v>0</v>
      </c>
      <c r="Q508" s="71">
        <v>0</v>
      </c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281"/>
      <c r="AE508" s="73">
        <v>500000</v>
      </c>
      <c r="AF508" s="157"/>
      <c r="AG508" s="20">
        <f t="shared" si="70"/>
        <v>500000</v>
      </c>
      <c r="AH508" s="187" t="str">
        <f t="shared" si="71"/>
        <v>OK</v>
      </c>
      <c r="AI508" s="21" t="str">
        <f t="shared" si="72"/>
        <v>OK</v>
      </c>
      <c r="AJ508" s="180"/>
      <c r="AK508" s="180"/>
      <c r="AL508" s="277"/>
      <c r="AM508" s="180"/>
      <c r="AN508" s="180"/>
      <c r="AO508" s="180"/>
      <c r="AP508" s="180"/>
      <c r="AQ508" s="180"/>
      <c r="AR508" s="180"/>
      <c r="AS508" s="278"/>
      <c r="AT508" s="278"/>
      <c r="AU508" s="278"/>
    </row>
    <row r="509" spans="1:47" s="215" customFormat="1" ht="69.75" customHeight="1" x14ac:dyDescent="0.25">
      <c r="A509" s="180" t="s">
        <v>700</v>
      </c>
      <c r="B509" s="428" t="s">
        <v>1039</v>
      </c>
      <c r="C509" s="304" t="s">
        <v>122</v>
      </c>
      <c r="D509" s="88">
        <v>2020</v>
      </c>
      <c r="E509" s="89">
        <v>2023</v>
      </c>
      <c r="F509" s="78">
        <v>15153750</v>
      </c>
      <c r="G509" s="72">
        <v>3000000</v>
      </c>
      <c r="H509" s="71">
        <v>7000000</v>
      </c>
      <c r="I509" s="71">
        <v>5000000</v>
      </c>
      <c r="J509" s="71">
        <v>0</v>
      </c>
      <c r="K509" s="71">
        <v>0</v>
      </c>
      <c r="L509" s="71">
        <v>0</v>
      </c>
      <c r="M509" s="71">
        <v>0</v>
      </c>
      <c r="N509" s="71">
        <v>0</v>
      </c>
      <c r="O509" s="71">
        <v>0</v>
      </c>
      <c r="P509" s="72">
        <v>0</v>
      </c>
      <c r="Q509" s="71">
        <v>0</v>
      </c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281"/>
      <c r="AE509" s="73">
        <v>15000000</v>
      </c>
      <c r="AF509" s="157"/>
      <c r="AG509" s="20">
        <f t="shared" si="70"/>
        <v>15000000</v>
      </c>
      <c r="AH509" s="187" t="str">
        <f t="shared" si="71"/>
        <v>OK</v>
      </c>
      <c r="AI509" s="21" t="str">
        <f t="shared" si="72"/>
        <v>OK</v>
      </c>
      <c r="AJ509" s="180"/>
      <c r="AK509" s="180"/>
      <c r="AL509" s="277"/>
      <c r="AM509" s="180"/>
      <c r="AN509" s="180"/>
      <c r="AO509" s="180"/>
      <c r="AP509" s="180"/>
      <c r="AQ509" s="180"/>
      <c r="AR509" s="180"/>
      <c r="AS509" s="278"/>
      <c r="AT509" s="278"/>
      <c r="AU509" s="278"/>
    </row>
    <row r="510" spans="1:47" s="215" customFormat="1" ht="75" customHeight="1" x14ac:dyDescent="0.25">
      <c r="A510" s="180" t="s">
        <v>701</v>
      </c>
      <c r="B510" s="428" t="s">
        <v>1040</v>
      </c>
      <c r="C510" s="304" t="s">
        <v>122</v>
      </c>
      <c r="D510" s="88">
        <v>2020</v>
      </c>
      <c r="E510" s="89">
        <v>2021</v>
      </c>
      <c r="F510" s="78">
        <v>787000</v>
      </c>
      <c r="G510" s="72">
        <v>700000</v>
      </c>
      <c r="H510" s="71">
        <v>0</v>
      </c>
      <c r="I510" s="71">
        <v>0</v>
      </c>
      <c r="J510" s="71">
        <v>0</v>
      </c>
      <c r="K510" s="71">
        <v>0</v>
      </c>
      <c r="L510" s="71">
        <v>0</v>
      </c>
      <c r="M510" s="71">
        <v>0</v>
      </c>
      <c r="N510" s="71">
        <v>0</v>
      </c>
      <c r="O510" s="71">
        <v>0</v>
      </c>
      <c r="P510" s="72">
        <v>0</v>
      </c>
      <c r="Q510" s="71">
        <v>0</v>
      </c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281"/>
      <c r="AE510" s="73">
        <v>700000</v>
      </c>
      <c r="AF510" s="157"/>
      <c r="AG510" s="20">
        <f t="shared" si="70"/>
        <v>700000</v>
      </c>
      <c r="AH510" s="187" t="str">
        <f t="shared" si="71"/>
        <v>OK</v>
      </c>
      <c r="AI510" s="21" t="str">
        <f t="shared" si="72"/>
        <v>OK</v>
      </c>
      <c r="AJ510" s="180"/>
      <c r="AK510" s="180"/>
      <c r="AL510" s="277"/>
      <c r="AM510" s="180"/>
      <c r="AN510" s="180"/>
      <c r="AO510" s="180"/>
      <c r="AP510" s="180"/>
      <c r="AQ510" s="180"/>
      <c r="AR510" s="180"/>
      <c r="AS510" s="278"/>
      <c r="AT510" s="278"/>
      <c r="AU510" s="278"/>
    </row>
    <row r="511" spans="1:47" s="215" customFormat="1" ht="72" customHeight="1" x14ac:dyDescent="0.25">
      <c r="A511" s="180" t="s">
        <v>702</v>
      </c>
      <c r="B511" s="435" t="s">
        <v>1041</v>
      </c>
      <c r="C511" s="304" t="s">
        <v>122</v>
      </c>
      <c r="D511" s="88">
        <v>2020</v>
      </c>
      <c r="E511" s="89">
        <v>2021</v>
      </c>
      <c r="F511" s="78">
        <v>353750</v>
      </c>
      <c r="G511" s="72">
        <v>200000</v>
      </c>
      <c r="H511" s="71">
        <v>0</v>
      </c>
      <c r="I511" s="71">
        <v>0</v>
      </c>
      <c r="J511" s="71">
        <v>0</v>
      </c>
      <c r="K511" s="71">
        <v>0</v>
      </c>
      <c r="L511" s="71">
        <v>0</v>
      </c>
      <c r="M511" s="71">
        <v>0</v>
      </c>
      <c r="N511" s="71">
        <v>0</v>
      </c>
      <c r="O511" s="71">
        <v>0</v>
      </c>
      <c r="P511" s="72">
        <v>0</v>
      </c>
      <c r="Q511" s="71">
        <v>0</v>
      </c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281"/>
      <c r="AE511" s="73">
        <v>200000</v>
      </c>
      <c r="AF511" s="157"/>
      <c r="AG511" s="20">
        <f t="shared" si="70"/>
        <v>200000</v>
      </c>
      <c r="AH511" s="187" t="str">
        <f t="shared" si="71"/>
        <v>OK</v>
      </c>
      <c r="AI511" s="21" t="str">
        <f t="shared" si="72"/>
        <v>OK</v>
      </c>
      <c r="AJ511" s="180"/>
      <c r="AK511" s="180"/>
      <c r="AL511" s="277"/>
      <c r="AM511" s="180"/>
      <c r="AN511" s="180"/>
      <c r="AO511" s="180"/>
      <c r="AP511" s="180"/>
      <c r="AQ511" s="180"/>
      <c r="AR511" s="180"/>
      <c r="AS511" s="278"/>
      <c r="AT511" s="278"/>
      <c r="AU511" s="278"/>
    </row>
    <row r="512" spans="1:47" s="215" customFormat="1" ht="93" customHeight="1" x14ac:dyDescent="0.25">
      <c r="A512" s="180" t="s">
        <v>703</v>
      </c>
      <c r="B512" s="435" t="s">
        <v>1063</v>
      </c>
      <c r="C512" s="304" t="s">
        <v>122</v>
      </c>
      <c r="D512" s="88">
        <v>2020</v>
      </c>
      <c r="E512" s="89">
        <v>2021</v>
      </c>
      <c r="F512" s="78">
        <v>749490</v>
      </c>
      <c r="G512" s="72">
        <v>700000</v>
      </c>
      <c r="H512" s="71">
        <v>0</v>
      </c>
      <c r="I512" s="71">
        <v>0</v>
      </c>
      <c r="J512" s="71">
        <v>0</v>
      </c>
      <c r="K512" s="71">
        <v>0</v>
      </c>
      <c r="L512" s="71">
        <v>0</v>
      </c>
      <c r="M512" s="71">
        <v>0</v>
      </c>
      <c r="N512" s="71">
        <v>0</v>
      </c>
      <c r="O512" s="71">
        <v>0</v>
      </c>
      <c r="P512" s="72">
        <v>0</v>
      </c>
      <c r="Q512" s="71">
        <v>0</v>
      </c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281"/>
      <c r="AE512" s="73">
        <v>700000</v>
      </c>
      <c r="AF512" s="157"/>
      <c r="AG512" s="20">
        <f t="shared" si="70"/>
        <v>700000</v>
      </c>
      <c r="AH512" s="187" t="str">
        <f t="shared" si="71"/>
        <v>OK</v>
      </c>
      <c r="AI512" s="21" t="str">
        <f t="shared" si="72"/>
        <v>OK</v>
      </c>
      <c r="AJ512" s="180"/>
      <c r="AK512" s="180"/>
      <c r="AL512" s="277"/>
      <c r="AM512" s="180"/>
      <c r="AN512" s="180"/>
      <c r="AO512" s="180"/>
      <c r="AP512" s="180"/>
      <c r="AQ512" s="180"/>
      <c r="AR512" s="180"/>
      <c r="AS512" s="278"/>
      <c r="AT512" s="278"/>
      <c r="AU512" s="278"/>
    </row>
    <row r="513" spans="1:47" s="215" customFormat="1" ht="88.5" customHeight="1" x14ac:dyDescent="0.25">
      <c r="A513" s="180" t="s">
        <v>704</v>
      </c>
      <c r="B513" s="435" t="s">
        <v>1059</v>
      </c>
      <c r="C513" s="304" t="s">
        <v>122</v>
      </c>
      <c r="D513" s="88">
        <v>2020</v>
      </c>
      <c r="E513" s="89">
        <v>2025</v>
      </c>
      <c r="F513" s="78">
        <v>7253750</v>
      </c>
      <c r="G513" s="72">
        <v>100000</v>
      </c>
      <c r="H513" s="71">
        <v>0</v>
      </c>
      <c r="I513" s="71">
        <v>0</v>
      </c>
      <c r="J513" s="71">
        <v>0</v>
      </c>
      <c r="K513" s="71">
        <v>7000000</v>
      </c>
      <c r="L513" s="71">
        <v>0</v>
      </c>
      <c r="M513" s="71">
        <v>0</v>
      </c>
      <c r="N513" s="71">
        <v>0</v>
      </c>
      <c r="O513" s="71">
        <v>0</v>
      </c>
      <c r="P513" s="72">
        <v>0</v>
      </c>
      <c r="Q513" s="71">
        <v>0</v>
      </c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281"/>
      <c r="AE513" s="73">
        <v>7100000</v>
      </c>
      <c r="AF513" s="157"/>
      <c r="AG513" s="20">
        <f t="shared" si="70"/>
        <v>7100000</v>
      </c>
      <c r="AH513" s="187" t="str">
        <f t="shared" si="71"/>
        <v>OK</v>
      </c>
      <c r="AI513" s="21" t="str">
        <f t="shared" si="72"/>
        <v>OK</v>
      </c>
      <c r="AJ513" s="180"/>
      <c r="AK513" s="180"/>
      <c r="AL513" s="277"/>
      <c r="AM513" s="180"/>
      <c r="AN513" s="180"/>
      <c r="AO513" s="180"/>
      <c r="AP513" s="180"/>
      <c r="AQ513" s="180"/>
      <c r="AR513" s="180"/>
      <c r="AS513" s="278"/>
      <c r="AT513" s="278"/>
      <c r="AU513" s="278"/>
    </row>
    <row r="514" spans="1:47" s="215" customFormat="1" ht="72" customHeight="1" x14ac:dyDescent="0.25">
      <c r="A514" s="180" t="s">
        <v>705</v>
      </c>
      <c r="B514" s="437" t="s">
        <v>1042</v>
      </c>
      <c r="C514" s="39" t="s">
        <v>723</v>
      </c>
      <c r="D514" s="88">
        <v>2021</v>
      </c>
      <c r="E514" s="89">
        <v>2022</v>
      </c>
      <c r="F514" s="78">
        <v>700000</v>
      </c>
      <c r="G514" s="72">
        <v>500000</v>
      </c>
      <c r="H514" s="71">
        <v>200000</v>
      </c>
      <c r="I514" s="71">
        <v>0</v>
      </c>
      <c r="J514" s="71">
        <v>0</v>
      </c>
      <c r="K514" s="71">
        <v>0</v>
      </c>
      <c r="L514" s="71">
        <v>0</v>
      </c>
      <c r="M514" s="71">
        <v>0</v>
      </c>
      <c r="N514" s="71">
        <v>0</v>
      </c>
      <c r="O514" s="71">
        <v>0</v>
      </c>
      <c r="P514" s="72">
        <v>0</v>
      </c>
      <c r="Q514" s="71">
        <v>0</v>
      </c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281"/>
      <c r="AE514" s="73">
        <v>700000</v>
      </c>
      <c r="AF514" s="157"/>
      <c r="AG514" s="20">
        <f t="shared" si="70"/>
        <v>700000</v>
      </c>
      <c r="AH514" s="187" t="str">
        <f t="shared" si="71"/>
        <v>OK</v>
      </c>
      <c r="AI514" s="21" t="str">
        <f t="shared" si="72"/>
        <v>OK</v>
      </c>
      <c r="AJ514" s="180"/>
      <c r="AK514" s="180"/>
      <c r="AL514" s="277"/>
      <c r="AM514" s="180"/>
      <c r="AN514" s="180"/>
      <c r="AO514" s="180"/>
      <c r="AP514" s="180"/>
      <c r="AQ514" s="180"/>
      <c r="AR514" s="180"/>
      <c r="AS514" s="278"/>
      <c r="AT514" s="278"/>
      <c r="AU514" s="278"/>
    </row>
    <row r="515" spans="1:47" s="215" customFormat="1" ht="75.75" customHeight="1" x14ac:dyDescent="0.25">
      <c r="A515" s="180" t="s">
        <v>706</v>
      </c>
      <c r="B515" s="437" t="s">
        <v>1043</v>
      </c>
      <c r="C515" s="39" t="s">
        <v>426</v>
      </c>
      <c r="D515" s="88">
        <v>2021</v>
      </c>
      <c r="E515" s="89">
        <v>2022</v>
      </c>
      <c r="F515" s="78">
        <v>2000000</v>
      </c>
      <c r="G515" s="72">
        <v>1000000</v>
      </c>
      <c r="H515" s="71">
        <v>1000000</v>
      </c>
      <c r="I515" s="71">
        <v>0</v>
      </c>
      <c r="J515" s="71">
        <v>0</v>
      </c>
      <c r="K515" s="71">
        <v>0</v>
      </c>
      <c r="L515" s="71">
        <v>0</v>
      </c>
      <c r="M515" s="71">
        <v>0</v>
      </c>
      <c r="N515" s="71">
        <v>0</v>
      </c>
      <c r="O515" s="71">
        <v>0</v>
      </c>
      <c r="P515" s="72">
        <v>0</v>
      </c>
      <c r="Q515" s="71">
        <v>0</v>
      </c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281"/>
      <c r="AE515" s="73">
        <v>2000000</v>
      </c>
      <c r="AF515" s="157"/>
      <c r="AG515" s="20">
        <f t="shared" si="70"/>
        <v>2000000</v>
      </c>
      <c r="AH515" s="187" t="str">
        <f t="shared" si="71"/>
        <v>OK</v>
      </c>
      <c r="AI515" s="21" t="str">
        <f t="shared" si="72"/>
        <v>OK</v>
      </c>
      <c r="AJ515" s="180"/>
      <c r="AK515" s="180"/>
      <c r="AL515" s="277"/>
      <c r="AM515" s="180"/>
      <c r="AN515" s="180"/>
      <c r="AO515" s="180"/>
      <c r="AP515" s="180"/>
      <c r="AQ515" s="180"/>
      <c r="AR515" s="180"/>
      <c r="AS515" s="278"/>
      <c r="AT515" s="278"/>
      <c r="AU515" s="278"/>
    </row>
    <row r="516" spans="1:47" s="215" customFormat="1" ht="64.5" customHeight="1" x14ac:dyDescent="0.25">
      <c r="A516" s="180" t="s">
        <v>929</v>
      </c>
      <c r="B516" s="437" t="s">
        <v>1044</v>
      </c>
      <c r="C516" s="39" t="s">
        <v>1047</v>
      </c>
      <c r="D516" s="88">
        <v>2021</v>
      </c>
      <c r="E516" s="89">
        <v>2022</v>
      </c>
      <c r="F516" s="78">
        <v>2500000</v>
      </c>
      <c r="G516" s="72">
        <v>1500000</v>
      </c>
      <c r="H516" s="71">
        <v>1000000</v>
      </c>
      <c r="I516" s="71">
        <v>0</v>
      </c>
      <c r="J516" s="71">
        <v>0</v>
      </c>
      <c r="K516" s="71">
        <v>0</v>
      </c>
      <c r="L516" s="71">
        <v>0</v>
      </c>
      <c r="M516" s="71">
        <v>0</v>
      </c>
      <c r="N516" s="71">
        <v>0</v>
      </c>
      <c r="O516" s="71">
        <v>0</v>
      </c>
      <c r="P516" s="72">
        <v>0</v>
      </c>
      <c r="Q516" s="71">
        <v>0</v>
      </c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281"/>
      <c r="AE516" s="73">
        <v>2500000</v>
      </c>
      <c r="AF516" s="157"/>
      <c r="AG516" s="20">
        <f t="shared" si="70"/>
        <v>2500000</v>
      </c>
      <c r="AH516" s="187" t="str">
        <f t="shared" si="71"/>
        <v>OK</v>
      </c>
      <c r="AI516" s="21" t="str">
        <f t="shared" si="72"/>
        <v>OK</v>
      </c>
      <c r="AJ516" s="180"/>
      <c r="AK516" s="180"/>
      <c r="AL516" s="277"/>
      <c r="AM516" s="180"/>
      <c r="AN516" s="180"/>
      <c r="AO516" s="180"/>
      <c r="AP516" s="180"/>
      <c r="AQ516" s="180"/>
      <c r="AR516" s="180"/>
      <c r="AS516" s="278"/>
      <c r="AT516" s="278"/>
      <c r="AU516" s="278"/>
    </row>
    <row r="517" spans="1:47" s="215" customFormat="1" ht="56.25" customHeight="1" x14ac:dyDescent="0.25">
      <c r="A517" s="180" t="s">
        <v>930</v>
      </c>
      <c r="B517" s="435" t="s">
        <v>1045</v>
      </c>
      <c r="C517" s="304" t="s">
        <v>1048</v>
      </c>
      <c r="D517" s="88">
        <v>2020</v>
      </c>
      <c r="E517" s="89">
        <v>2021</v>
      </c>
      <c r="F517" s="78">
        <v>100000</v>
      </c>
      <c r="G517" s="72">
        <v>90000</v>
      </c>
      <c r="H517" s="71">
        <v>0</v>
      </c>
      <c r="I517" s="71">
        <v>0</v>
      </c>
      <c r="J517" s="71">
        <v>0</v>
      </c>
      <c r="K517" s="71">
        <v>0</v>
      </c>
      <c r="L517" s="71">
        <v>0</v>
      </c>
      <c r="M517" s="71">
        <v>0</v>
      </c>
      <c r="N517" s="71"/>
      <c r="O517" s="71"/>
      <c r="P517" s="72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281"/>
      <c r="AE517" s="73">
        <v>90000</v>
      </c>
      <c r="AF517" s="157"/>
      <c r="AG517" s="20">
        <f t="shared" si="70"/>
        <v>90000</v>
      </c>
      <c r="AH517" s="187" t="str">
        <f t="shared" si="71"/>
        <v>OK</v>
      </c>
      <c r="AI517" s="21" t="str">
        <f t="shared" si="72"/>
        <v>OK</v>
      </c>
      <c r="AJ517" s="180"/>
      <c r="AK517" s="180"/>
      <c r="AL517" s="277"/>
      <c r="AM517" s="180"/>
      <c r="AN517" s="180"/>
      <c r="AO517" s="180"/>
      <c r="AP517" s="180"/>
      <c r="AQ517" s="180"/>
      <c r="AR517" s="180"/>
      <c r="AS517" s="278"/>
      <c r="AT517" s="278"/>
      <c r="AU517" s="278"/>
    </row>
    <row r="518" spans="1:47" s="352" customFormat="1" ht="83.25" customHeight="1" x14ac:dyDescent="0.3">
      <c r="A518" s="39" t="s">
        <v>1125</v>
      </c>
      <c r="B518" s="435" t="s">
        <v>1077</v>
      </c>
      <c r="C518" s="304" t="s">
        <v>1078</v>
      </c>
      <c r="D518" s="277">
        <v>2020</v>
      </c>
      <c r="E518" s="408">
        <v>2021</v>
      </c>
      <c r="F518" s="409">
        <v>2765126</v>
      </c>
      <c r="G518" s="410">
        <v>2000000</v>
      </c>
      <c r="H518" s="304">
        <v>0</v>
      </c>
      <c r="I518" s="304">
        <v>0</v>
      </c>
      <c r="J518" s="304">
        <v>0</v>
      </c>
      <c r="K518" s="304">
        <v>0</v>
      </c>
      <c r="L518" s="304">
        <v>0</v>
      </c>
      <c r="M518" s="304">
        <v>0</v>
      </c>
      <c r="N518" s="304">
        <v>0</v>
      </c>
      <c r="O518" s="304">
        <v>0</v>
      </c>
      <c r="P518" s="304">
        <v>0</v>
      </c>
      <c r="Q518" s="304">
        <v>0</v>
      </c>
      <c r="R518" s="355"/>
      <c r="S518" s="355"/>
      <c r="T518" s="355"/>
      <c r="U518" s="355"/>
      <c r="V518" s="355"/>
      <c r="W518" s="355"/>
      <c r="X518" s="355"/>
      <c r="Y518" s="355"/>
      <c r="Z518" s="355"/>
      <c r="AA518" s="355"/>
      <c r="AB518" s="355"/>
      <c r="AC518" s="355"/>
      <c r="AD518" s="406"/>
      <c r="AE518" s="411">
        <v>2000000</v>
      </c>
      <c r="AF518" s="334"/>
      <c r="AG518" s="20">
        <f t="shared" ref="AG518:AG582" si="73">SUM(G518:AD518)</f>
        <v>2000000</v>
      </c>
      <c r="AH518" s="187" t="str">
        <f t="shared" ref="AH518:AH582" si="74">IF(G518&lt;=F518,"OK","BŁĄD")</f>
        <v>OK</v>
      </c>
      <c r="AI518" s="21" t="str">
        <f t="shared" ref="AI518:AI582" si="75">IF(SUM(G518:AD518)&gt;=AE518,"OK","BŁĄD")</f>
        <v>OK</v>
      </c>
      <c r="AJ518" s="350"/>
      <c r="AK518" s="350"/>
      <c r="AL518" s="349"/>
      <c r="AM518" s="350"/>
      <c r="AN518" s="350"/>
      <c r="AO518" s="350"/>
      <c r="AP518" s="350"/>
      <c r="AQ518" s="350"/>
      <c r="AR518" s="350"/>
      <c r="AS518" s="351"/>
      <c r="AT518" s="351"/>
      <c r="AU518" s="351"/>
    </row>
    <row r="519" spans="1:47" s="352" customFormat="1" ht="84" customHeight="1" x14ac:dyDescent="0.3">
      <c r="A519" s="39" t="s">
        <v>1126</v>
      </c>
      <c r="B519" s="435" t="s">
        <v>1079</v>
      </c>
      <c r="C519" s="304" t="s">
        <v>751</v>
      </c>
      <c r="D519" s="277">
        <v>2016</v>
      </c>
      <c r="E519" s="408">
        <v>2021</v>
      </c>
      <c r="F519" s="412">
        <v>700000</v>
      </c>
      <c r="G519" s="410">
        <v>700000</v>
      </c>
      <c r="H519" s="304">
        <v>0</v>
      </c>
      <c r="I519" s="304">
        <v>0</v>
      </c>
      <c r="J519" s="304">
        <v>0</v>
      </c>
      <c r="K519" s="304">
        <v>0</v>
      </c>
      <c r="L519" s="304">
        <v>0</v>
      </c>
      <c r="M519" s="304">
        <v>0</v>
      </c>
      <c r="N519" s="304">
        <v>0</v>
      </c>
      <c r="O519" s="304">
        <v>0</v>
      </c>
      <c r="P519" s="304">
        <v>0</v>
      </c>
      <c r="Q519" s="304">
        <v>0</v>
      </c>
      <c r="R519" s="355"/>
      <c r="S519" s="355"/>
      <c r="T519" s="355"/>
      <c r="U519" s="355"/>
      <c r="V519" s="355"/>
      <c r="W519" s="355"/>
      <c r="X519" s="355"/>
      <c r="Y519" s="355"/>
      <c r="Z519" s="355"/>
      <c r="AA519" s="355"/>
      <c r="AB519" s="355"/>
      <c r="AC519" s="355"/>
      <c r="AD519" s="406"/>
      <c r="AE519" s="411">
        <v>700000</v>
      </c>
      <c r="AF519" s="334"/>
      <c r="AG519" s="20">
        <f t="shared" si="73"/>
        <v>700000</v>
      </c>
      <c r="AH519" s="187" t="str">
        <f t="shared" si="74"/>
        <v>OK</v>
      </c>
      <c r="AI519" s="21" t="str">
        <f t="shared" si="75"/>
        <v>OK</v>
      </c>
      <c r="AJ519" s="350"/>
      <c r="AK519" s="350"/>
      <c r="AL519" s="349"/>
      <c r="AM519" s="350"/>
      <c r="AN519" s="350"/>
      <c r="AO519" s="350"/>
      <c r="AP519" s="350"/>
      <c r="AQ519" s="350"/>
      <c r="AR519" s="350"/>
      <c r="AS519" s="351"/>
      <c r="AT519" s="351"/>
      <c r="AU519" s="351"/>
    </row>
    <row r="520" spans="1:47" s="352" customFormat="1" ht="84" customHeight="1" x14ac:dyDescent="0.3">
      <c r="A520" s="39" t="s">
        <v>1127</v>
      </c>
      <c r="B520" s="435" t="s">
        <v>1080</v>
      </c>
      <c r="C520" s="304" t="s">
        <v>431</v>
      </c>
      <c r="D520" s="277">
        <v>2016</v>
      </c>
      <c r="E520" s="413">
        <v>2021</v>
      </c>
      <c r="F520" s="412">
        <v>5033114</v>
      </c>
      <c r="G520" s="410">
        <v>3600000</v>
      </c>
      <c r="H520" s="304">
        <v>0</v>
      </c>
      <c r="I520" s="304">
        <v>0</v>
      </c>
      <c r="J520" s="304">
        <v>0</v>
      </c>
      <c r="K520" s="304">
        <v>0</v>
      </c>
      <c r="L520" s="304">
        <v>0</v>
      </c>
      <c r="M520" s="304">
        <v>0</v>
      </c>
      <c r="N520" s="304">
        <v>0</v>
      </c>
      <c r="O520" s="304">
        <v>0</v>
      </c>
      <c r="P520" s="304">
        <v>0</v>
      </c>
      <c r="Q520" s="304">
        <v>0</v>
      </c>
      <c r="R520" s="355"/>
      <c r="S520" s="355"/>
      <c r="T520" s="355"/>
      <c r="U520" s="355"/>
      <c r="V520" s="355"/>
      <c r="W520" s="355"/>
      <c r="X520" s="355"/>
      <c r="Y520" s="355"/>
      <c r="Z520" s="355"/>
      <c r="AA520" s="355"/>
      <c r="AB520" s="355"/>
      <c r="AC520" s="355"/>
      <c r="AD520" s="406"/>
      <c r="AE520" s="411">
        <v>3600000</v>
      </c>
      <c r="AF520" s="334"/>
      <c r="AG520" s="20">
        <f t="shared" si="73"/>
        <v>3600000</v>
      </c>
      <c r="AH520" s="187" t="str">
        <f t="shared" si="74"/>
        <v>OK</v>
      </c>
      <c r="AI520" s="21" t="str">
        <f t="shared" si="75"/>
        <v>OK</v>
      </c>
      <c r="AJ520" s="350"/>
      <c r="AK520" s="350"/>
      <c r="AL520" s="349"/>
      <c r="AM520" s="350"/>
      <c r="AN520" s="350"/>
      <c r="AO520" s="350"/>
      <c r="AP520" s="350"/>
      <c r="AQ520" s="350"/>
      <c r="AR520" s="350"/>
      <c r="AS520" s="351"/>
      <c r="AT520" s="351"/>
      <c r="AU520" s="351"/>
    </row>
    <row r="521" spans="1:47" s="352" customFormat="1" ht="90" customHeight="1" x14ac:dyDescent="0.3">
      <c r="A521" s="39" t="s">
        <v>1128</v>
      </c>
      <c r="B521" s="435" t="s">
        <v>1081</v>
      </c>
      <c r="C521" s="304" t="s">
        <v>431</v>
      </c>
      <c r="D521" s="277">
        <v>2018</v>
      </c>
      <c r="E521" s="408">
        <v>2025</v>
      </c>
      <c r="F521" s="412">
        <v>2500000</v>
      </c>
      <c r="G521" s="410">
        <v>100000</v>
      </c>
      <c r="H521" s="304">
        <v>0</v>
      </c>
      <c r="I521" s="304">
        <v>0</v>
      </c>
      <c r="J521" s="304">
        <v>0</v>
      </c>
      <c r="K521" s="304">
        <v>2400000</v>
      </c>
      <c r="L521" s="304">
        <v>0</v>
      </c>
      <c r="M521" s="304">
        <v>0</v>
      </c>
      <c r="N521" s="304">
        <v>0</v>
      </c>
      <c r="O521" s="304">
        <v>0</v>
      </c>
      <c r="P521" s="304">
        <v>0</v>
      </c>
      <c r="Q521" s="304">
        <v>0</v>
      </c>
      <c r="R521" s="355"/>
      <c r="S521" s="355"/>
      <c r="T521" s="355"/>
      <c r="U521" s="355"/>
      <c r="V521" s="355"/>
      <c r="W521" s="355"/>
      <c r="X521" s="355"/>
      <c r="Y521" s="355"/>
      <c r="Z521" s="355"/>
      <c r="AA521" s="355"/>
      <c r="AB521" s="355"/>
      <c r="AC521" s="355"/>
      <c r="AD521" s="406"/>
      <c r="AE521" s="411">
        <v>2500000</v>
      </c>
      <c r="AF521" s="334"/>
      <c r="AG521" s="20">
        <f t="shared" si="73"/>
        <v>2500000</v>
      </c>
      <c r="AH521" s="187" t="str">
        <f t="shared" si="74"/>
        <v>OK</v>
      </c>
      <c r="AI521" s="21" t="str">
        <f t="shared" si="75"/>
        <v>OK</v>
      </c>
      <c r="AJ521" s="350"/>
      <c r="AK521" s="350"/>
      <c r="AL521" s="349"/>
      <c r="AM521" s="350"/>
      <c r="AN521" s="350"/>
      <c r="AO521" s="350"/>
      <c r="AP521" s="350"/>
      <c r="AQ521" s="350"/>
      <c r="AR521" s="350"/>
      <c r="AS521" s="351"/>
      <c r="AT521" s="351"/>
      <c r="AU521" s="351"/>
    </row>
    <row r="522" spans="1:47" s="352" customFormat="1" ht="84" customHeight="1" x14ac:dyDescent="0.3">
      <c r="A522" s="39" t="s">
        <v>1129</v>
      </c>
      <c r="B522" s="279" t="s">
        <v>1082</v>
      </c>
      <c r="C522" s="304" t="s">
        <v>444</v>
      </c>
      <c r="D522" s="277">
        <v>2019</v>
      </c>
      <c r="E522" s="408">
        <v>2021</v>
      </c>
      <c r="F522" s="412">
        <v>633930</v>
      </c>
      <c r="G522" s="410">
        <v>150000</v>
      </c>
      <c r="H522" s="304">
        <v>0</v>
      </c>
      <c r="I522" s="304">
        <v>0</v>
      </c>
      <c r="J522" s="304">
        <v>0</v>
      </c>
      <c r="K522" s="304">
        <v>0</v>
      </c>
      <c r="L522" s="304">
        <v>0</v>
      </c>
      <c r="M522" s="304">
        <v>0</v>
      </c>
      <c r="N522" s="304">
        <v>0</v>
      </c>
      <c r="O522" s="304">
        <v>0</v>
      </c>
      <c r="P522" s="304">
        <v>0</v>
      </c>
      <c r="Q522" s="304">
        <v>0</v>
      </c>
      <c r="R522" s="355"/>
      <c r="S522" s="355"/>
      <c r="T522" s="355"/>
      <c r="U522" s="355"/>
      <c r="V522" s="355"/>
      <c r="W522" s="355"/>
      <c r="X522" s="355"/>
      <c r="Y522" s="355"/>
      <c r="Z522" s="355"/>
      <c r="AA522" s="355"/>
      <c r="AB522" s="355"/>
      <c r="AC522" s="355"/>
      <c r="AD522" s="406"/>
      <c r="AE522" s="411">
        <v>150000</v>
      </c>
      <c r="AF522" s="334"/>
      <c r="AG522" s="20">
        <f t="shared" si="73"/>
        <v>150000</v>
      </c>
      <c r="AH522" s="187" t="str">
        <f t="shared" si="74"/>
        <v>OK</v>
      </c>
      <c r="AI522" s="21" t="str">
        <f t="shared" si="75"/>
        <v>OK</v>
      </c>
      <c r="AJ522" s="350"/>
      <c r="AK522" s="350"/>
      <c r="AL522" s="349"/>
      <c r="AM522" s="350"/>
      <c r="AN522" s="350"/>
      <c r="AO522" s="350"/>
      <c r="AP522" s="350"/>
      <c r="AQ522" s="350"/>
      <c r="AR522" s="350"/>
      <c r="AS522" s="351"/>
      <c r="AT522" s="351"/>
      <c r="AU522" s="351"/>
    </row>
    <row r="523" spans="1:47" s="352" customFormat="1" ht="84" customHeight="1" x14ac:dyDescent="0.3">
      <c r="A523" s="39" t="s">
        <v>1130</v>
      </c>
      <c r="B523" s="279" t="s">
        <v>1083</v>
      </c>
      <c r="C523" s="304" t="s">
        <v>431</v>
      </c>
      <c r="D523" s="277">
        <v>2020</v>
      </c>
      <c r="E523" s="408">
        <v>2023</v>
      </c>
      <c r="F523" s="412">
        <v>750000</v>
      </c>
      <c r="G523" s="410">
        <v>200000</v>
      </c>
      <c r="H523" s="304">
        <v>0</v>
      </c>
      <c r="I523" s="304">
        <v>350000</v>
      </c>
      <c r="J523" s="304">
        <v>0</v>
      </c>
      <c r="K523" s="304">
        <v>0</v>
      </c>
      <c r="L523" s="304">
        <v>0</v>
      </c>
      <c r="M523" s="304">
        <v>0</v>
      </c>
      <c r="N523" s="304">
        <v>0</v>
      </c>
      <c r="O523" s="304">
        <v>0</v>
      </c>
      <c r="P523" s="304">
        <v>0</v>
      </c>
      <c r="Q523" s="304">
        <v>0</v>
      </c>
      <c r="R523" s="355"/>
      <c r="S523" s="355"/>
      <c r="T523" s="355"/>
      <c r="U523" s="355"/>
      <c r="V523" s="355"/>
      <c r="W523" s="355"/>
      <c r="X523" s="355"/>
      <c r="Y523" s="355"/>
      <c r="Z523" s="355"/>
      <c r="AA523" s="355"/>
      <c r="AB523" s="355"/>
      <c r="AC523" s="355"/>
      <c r="AD523" s="406"/>
      <c r="AE523" s="411">
        <v>550000</v>
      </c>
      <c r="AF523" s="334"/>
      <c r="AG523" s="20">
        <f t="shared" si="73"/>
        <v>550000</v>
      </c>
      <c r="AH523" s="187" t="str">
        <f t="shared" si="74"/>
        <v>OK</v>
      </c>
      <c r="AI523" s="21" t="str">
        <f t="shared" si="75"/>
        <v>OK</v>
      </c>
      <c r="AJ523" s="350"/>
      <c r="AK523" s="350"/>
      <c r="AL523" s="349"/>
      <c r="AM523" s="350"/>
      <c r="AN523" s="350"/>
      <c r="AO523" s="350"/>
      <c r="AP523" s="350"/>
      <c r="AQ523" s="350"/>
      <c r="AR523" s="350"/>
      <c r="AS523" s="351"/>
      <c r="AT523" s="351"/>
      <c r="AU523" s="351"/>
    </row>
    <row r="524" spans="1:47" s="352" customFormat="1" ht="84" customHeight="1" x14ac:dyDescent="0.3">
      <c r="A524" s="39" t="s">
        <v>1131</v>
      </c>
      <c r="B524" s="279" t="s">
        <v>1084</v>
      </c>
      <c r="C524" s="304" t="s">
        <v>431</v>
      </c>
      <c r="D524" s="277">
        <v>2021</v>
      </c>
      <c r="E524" s="408">
        <v>2025</v>
      </c>
      <c r="F524" s="412">
        <v>4250000</v>
      </c>
      <c r="G524" s="410">
        <v>0</v>
      </c>
      <c r="H524" s="304">
        <v>250000</v>
      </c>
      <c r="I524" s="304">
        <v>0</v>
      </c>
      <c r="J524" s="304">
        <v>0</v>
      </c>
      <c r="K524" s="304">
        <v>4000000</v>
      </c>
      <c r="L524" s="304">
        <v>0</v>
      </c>
      <c r="M524" s="304">
        <v>0</v>
      </c>
      <c r="N524" s="304">
        <v>0</v>
      </c>
      <c r="O524" s="304">
        <v>0</v>
      </c>
      <c r="P524" s="304">
        <v>0</v>
      </c>
      <c r="Q524" s="304">
        <v>0</v>
      </c>
      <c r="R524" s="355"/>
      <c r="S524" s="355"/>
      <c r="T524" s="355"/>
      <c r="U524" s="355"/>
      <c r="V524" s="355"/>
      <c r="W524" s="355"/>
      <c r="X524" s="355"/>
      <c r="Y524" s="355"/>
      <c r="Z524" s="355"/>
      <c r="AA524" s="355"/>
      <c r="AB524" s="355"/>
      <c r="AC524" s="355"/>
      <c r="AD524" s="406"/>
      <c r="AE524" s="411">
        <v>4250000</v>
      </c>
      <c r="AF524" s="334"/>
      <c r="AG524" s="20">
        <f t="shared" si="73"/>
        <v>4250000</v>
      </c>
      <c r="AH524" s="187" t="str">
        <f t="shared" si="74"/>
        <v>OK</v>
      </c>
      <c r="AI524" s="21" t="str">
        <f t="shared" si="75"/>
        <v>OK</v>
      </c>
      <c r="AJ524" s="350"/>
      <c r="AK524" s="350"/>
      <c r="AL524" s="349"/>
      <c r="AM524" s="350"/>
      <c r="AN524" s="350"/>
      <c r="AO524" s="350"/>
      <c r="AP524" s="350"/>
      <c r="AQ524" s="350"/>
      <c r="AR524" s="350"/>
      <c r="AS524" s="351"/>
      <c r="AT524" s="351"/>
      <c r="AU524" s="351"/>
    </row>
    <row r="525" spans="1:47" s="352" customFormat="1" ht="84" customHeight="1" x14ac:dyDescent="0.3">
      <c r="A525" s="39" t="s">
        <v>1132</v>
      </c>
      <c r="B525" s="279" t="s">
        <v>1085</v>
      </c>
      <c r="C525" s="304" t="s">
        <v>431</v>
      </c>
      <c r="D525" s="277">
        <v>2021</v>
      </c>
      <c r="E525" s="408">
        <v>2024</v>
      </c>
      <c r="F525" s="412">
        <v>3200000</v>
      </c>
      <c r="G525" s="410">
        <v>0</v>
      </c>
      <c r="H525" s="304">
        <v>200000</v>
      </c>
      <c r="I525" s="304">
        <v>1000000</v>
      </c>
      <c r="J525" s="304">
        <v>2000000</v>
      </c>
      <c r="K525" s="304">
        <v>0</v>
      </c>
      <c r="L525" s="304">
        <v>0</v>
      </c>
      <c r="M525" s="304">
        <v>0</v>
      </c>
      <c r="N525" s="304">
        <v>0</v>
      </c>
      <c r="O525" s="304">
        <v>0</v>
      </c>
      <c r="P525" s="304">
        <v>0</v>
      </c>
      <c r="Q525" s="304">
        <v>0</v>
      </c>
      <c r="R525" s="355"/>
      <c r="S525" s="355"/>
      <c r="T525" s="355"/>
      <c r="U525" s="355"/>
      <c r="V525" s="355"/>
      <c r="W525" s="355"/>
      <c r="X525" s="355"/>
      <c r="Y525" s="355"/>
      <c r="Z525" s="355"/>
      <c r="AA525" s="355"/>
      <c r="AB525" s="355"/>
      <c r="AC525" s="355"/>
      <c r="AD525" s="406"/>
      <c r="AE525" s="411">
        <v>3200000</v>
      </c>
      <c r="AF525" s="334"/>
      <c r="AG525" s="20">
        <f t="shared" si="73"/>
        <v>3200000</v>
      </c>
      <c r="AH525" s="187" t="str">
        <f t="shared" si="74"/>
        <v>OK</v>
      </c>
      <c r="AI525" s="21" t="str">
        <f t="shared" si="75"/>
        <v>OK</v>
      </c>
      <c r="AJ525" s="350"/>
      <c r="AK525" s="350"/>
      <c r="AL525" s="349"/>
      <c r="AM525" s="350"/>
      <c r="AN525" s="350"/>
      <c r="AO525" s="350"/>
      <c r="AP525" s="350"/>
      <c r="AQ525" s="350"/>
      <c r="AR525" s="350"/>
      <c r="AS525" s="351"/>
      <c r="AT525" s="351"/>
      <c r="AU525" s="351"/>
    </row>
    <row r="526" spans="1:47" s="352" customFormat="1" ht="87.75" customHeight="1" x14ac:dyDescent="0.3">
      <c r="A526" s="39" t="s">
        <v>1133</v>
      </c>
      <c r="B526" s="279" t="s">
        <v>1086</v>
      </c>
      <c r="C526" s="304" t="s">
        <v>431</v>
      </c>
      <c r="D526" s="277">
        <v>2021</v>
      </c>
      <c r="E526" s="408">
        <v>2024</v>
      </c>
      <c r="F526" s="412">
        <v>2950000</v>
      </c>
      <c r="G526" s="410">
        <v>0</v>
      </c>
      <c r="H526" s="304">
        <v>150000</v>
      </c>
      <c r="I526" s="304">
        <v>0</v>
      </c>
      <c r="J526" s="304">
        <v>2800000</v>
      </c>
      <c r="K526" s="304">
        <v>0</v>
      </c>
      <c r="L526" s="304">
        <v>0</v>
      </c>
      <c r="M526" s="304">
        <v>0</v>
      </c>
      <c r="N526" s="304">
        <v>0</v>
      </c>
      <c r="O526" s="304">
        <v>0</v>
      </c>
      <c r="P526" s="304">
        <v>0</v>
      </c>
      <c r="Q526" s="304">
        <v>0</v>
      </c>
      <c r="R526" s="355"/>
      <c r="S526" s="355"/>
      <c r="T526" s="355"/>
      <c r="U526" s="355"/>
      <c r="V526" s="355"/>
      <c r="W526" s="355"/>
      <c r="X526" s="355"/>
      <c r="Y526" s="355"/>
      <c r="Z526" s="355"/>
      <c r="AA526" s="355"/>
      <c r="AB526" s="355"/>
      <c r="AC526" s="355"/>
      <c r="AD526" s="406"/>
      <c r="AE526" s="411">
        <v>2950000</v>
      </c>
      <c r="AF526" s="334"/>
      <c r="AG526" s="20">
        <f t="shared" si="73"/>
        <v>2950000</v>
      </c>
      <c r="AH526" s="187" t="str">
        <f t="shared" si="74"/>
        <v>OK</v>
      </c>
      <c r="AI526" s="21" t="str">
        <f t="shared" si="75"/>
        <v>OK</v>
      </c>
      <c r="AJ526" s="350"/>
      <c r="AK526" s="350"/>
      <c r="AL526" s="349"/>
      <c r="AM526" s="350"/>
      <c r="AN526" s="350"/>
      <c r="AO526" s="350"/>
      <c r="AP526" s="350"/>
      <c r="AQ526" s="350"/>
      <c r="AR526" s="350"/>
      <c r="AS526" s="351"/>
      <c r="AT526" s="351"/>
      <c r="AU526" s="351"/>
    </row>
    <row r="527" spans="1:47" s="352" customFormat="1" ht="83.25" customHeight="1" x14ac:dyDescent="0.3">
      <c r="A527" s="39" t="s">
        <v>1134</v>
      </c>
      <c r="B527" s="279" t="s">
        <v>1087</v>
      </c>
      <c r="C527" s="304" t="s">
        <v>431</v>
      </c>
      <c r="D527" s="277">
        <v>2021</v>
      </c>
      <c r="E527" s="408">
        <v>2025</v>
      </c>
      <c r="F527" s="412">
        <v>4150000</v>
      </c>
      <c r="G527" s="410">
        <v>150000</v>
      </c>
      <c r="H527" s="304">
        <v>0</v>
      </c>
      <c r="I527" s="304">
        <v>0</v>
      </c>
      <c r="J527" s="304">
        <v>0</v>
      </c>
      <c r="K527" s="304">
        <v>4000000</v>
      </c>
      <c r="L527" s="304">
        <v>0</v>
      </c>
      <c r="M527" s="304">
        <v>0</v>
      </c>
      <c r="N527" s="304">
        <v>0</v>
      </c>
      <c r="O527" s="304">
        <v>0</v>
      </c>
      <c r="P527" s="304">
        <v>0</v>
      </c>
      <c r="Q527" s="304">
        <v>0</v>
      </c>
      <c r="R527" s="355"/>
      <c r="S527" s="355"/>
      <c r="T527" s="355"/>
      <c r="U527" s="355"/>
      <c r="V527" s="355"/>
      <c r="W527" s="355"/>
      <c r="X527" s="355"/>
      <c r="Y527" s="355"/>
      <c r="Z527" s="355"/>
      <c r="AA527" s="355"/>
      <c r="AB527" s="355"/>
      <c r="AC527" s="355"/>
      <c r="AD527" s="406"/>
      <c r="AE527" s="411">
        <v>4150000</v>
      </c>
      <c r="AF527" s="334"/>
      <c r="AG527" s="20">
        <f t="shared" si="73"/>
        <v>4150000</v>
      </c>
      <c r="AH527" s="187" t="str">
        <f t="shared" si="74"/>
        <v>OK</v>
      </c>
      <c r="AI527" s="21" t="str">
        <f t="shared" si="75"/>
        <v>OK</v>
      </c>
      <c r="AJ527" s="350"/>
      <c r="AK527" s="350"/>
      <c r="AL527" s="349"/>
      <c r="AM527" s="350"/>
      <c r="AN527" s="350"/>
      <c r="AO527" s="350"/>
      <c r="AP527" s="350"/>
      <c r="AQ527" s="350"/>
      <c r="AR527" s="350"/>
      <c r="AS527" s="351"/>
      <c r="AT527" s="351"/>
      <c r="AU527" s="351"/>
    </row>
    <row r="528" spans="1:47" s="352" customFormat="1" ht="94.5" customHeight="1" x14ac:dyDescent="0.3">
      <c r="A528" s="39" t="s">
        <v>1135</v>
      </c>
      <c r="B528" s="279" t="s">
        <v>1088</v>
      </c>
      <c r="C528" s="304" t="s">
        <v>431</v>
      </c>
      <c r="D528" s="277">
        <v>2021</v>
      </c>
      <c r="E528" s="408">
        <v>2025</v>
      </c>
      <c r="F528" s="412">
        <v>585000</v>
      </c>
      <c r="G528" s="410">
        <v>0</v>
      </c>
      <c r="H528" s="304">
        <v>35000</v>
      </c>
      <c r="I528" s="304">
        <v>0</v>
      </c>
      <c r="J528" s="304">
        <v>0</v>
      </c>
      <c r="K528" s="304">
        <v>550000</v>
      </c>
      <c r="L528" s="304">
        <v>0</v>
      </c>
      <c r="M528" s="304">
        <v>0</v>
      </c>
      <c r="N528" s="304">
        <v>0</v>
      </c>
      <c r="O528" s="304">
        <v>0</v>
      </c>
      <c r="P528" s="304">
        <v>0</v>
      </c>
      <c r="Q528" s="304">
        <v>0</v>
      </c>
      <c r="R528" s="355"/>
      <c r="S528" s="355"/>
      <c r="T528" s="355"/>
      <c r="U528" s="355"/>
      <c r="V528" s="355"/>
      <c r="W528" s="355"/>
      <c r="X528" s="355"/>
      <c r="Y528" s="355"/>
      <c r="Z528" s="355"/>
      <c r="AA528" s="355"/>
      <c r="AB528" s="355"/>
      <c r="AC528" s="355"/>
      <c r="AD528" s="406"/>
      <c r="AE528" s="411">
        <v>585000</v>
      </c>
      <c r="AF528" s="334"/>
      <c r="AG528" s="20">
        <f t="shared" si="73"/>
        <v>585000</v>
      </c>
      <c r="AH528" s="187" t="str">
        <f t="shared" si="74"/>
        <v>OK</v>
      </c>
      <c r="AI528" s="21" t="str">
        <f t="shared" si="75"/>
        <v>OK</v>
      </c>
      <c r="AJ528" s="350"/>
      <c r="AK528" s="350"/>
      <c r="AL528" s="349"/>
      <c r="AM528" s="350"/>
      <c r="AN528" s="350"/>
      <c r="AO528" s="350"/>
      <c r="AP528" s="350"/>
      <c r="AQ528" s="350"/>
      <c r="AR528" s="350"/>
      <c r="AS528" s="351"/>
      <c r="AT528" s="351"/>
      <c r="AU528" s="351"/>
    </row>
    <row r="529" spans="1:47" s="352" customFormat="1" ht="94.5" customHeight="1" x14ac:dyDescent="0.3">
      <c r="A529" s="39" t="s">
        <v>1136</v>
      </c>
      <c r="B529" s="279" t="s">
        <v>1089</v>
      </c>
      <c r="C529" s="304" t="s">
        <v>431</v>
      </c>
      <c r="D529" s="277">
        <v>2021</v>
      </c>
      <c r="E529" s="408">
        <v>2025</v>
      </c>
      <c r="F529" s="412">
        <v>550000</v>
      </c>
      <c r="G529" s="410">
        <v>0</v>
      </c>
      <c r="H529" s="304">
        <v>50000</v>
      </c>
      <c r="I529" s="304">
        <v>0</v>
      </c>
      <c r="J529" s="304">
        <v>0</v>
      </c>
      <c r="K529" s="304">
        <v>500000</v>
      </c>
      <c r="L529" s="304">
        <v>0</v>
      </c>
      <c r="M529" s="304">
        <v>0</v>
      </c>
      <c r="N529" s="304">
        <v>0</v>
      </c>
      <c r="O529" s="304">
        <v>0</v>
      </c>
      <c r="P529" s="304">
        <v>0</v>
      </c>
      <c r="Q529" s="304">
        <v>0</v>
      </c>
      <c r="R529" s="355"/>
      <c r="S529" s="355"/>
      <c r="T529" s="355"/>
      <c r="U529" s="355"/>
      <c r="V529" s="355"/>
      <c r="W529" s="355"/>
      <c r="X529" s="355"/>
      <c r="Y529" s="355"/>
      <c r="Z529" s="355"/>
      <c r="AA529" s="355"/>
      <c r="AB529" s="355"/>
      <c r="AC529" s="355"/>
      <c r="AD529" s="406"/>
      <c r="AE529" s="411">
        <v>550000</v>
      </c>
      <c r="AF529" s="334"/>
      <c r="AG529" s="20">
        <f t="shared" si="73"/>
        <v>550000</v>
      </c>
      <c r="AH529" s="187" t="str">
        <f t="shared" si="74"/>
        <v>OK</v>
      </c>
      <c r="AI529" s="21" t="str">
        <f t="shared" si="75"/>
        <v>OK</v>
      </c>
      <c r="AJ529" s="350"/>
      <c r="AK529" s="350"/>
      <c r="AL529" s="349"/>
      <c r="AM529" s="350"/>
      <c r="AN529" s="350"/>
      <c r="AO529" s="350"/>
      <c r="AP529" s="350"/>
      <c r="AQ529" s="350"/>
      <c r="AR529" s="350"/>
      <c r="AS529" s="351"/>
      <c r="AT529" s="351"/>
      <c r="AU529" s="351"/>
    </row>
    <row r="530" spans="1:47" s="352" customFormat="1" ht="79.5" customHeight="1" x14ac:dyDescent="0.3">
      <c r="A530" s="39" t="s">
        <v>1137</v>
      </c>
      <c r="B530" s="279" t="s">
        <v>1090</v>
      </c>
      <c r="C530" s="304" t="s">
        <v>431</v>
      </c>
      <c r="D530" s="277">
        <v>2021</v>
      </c>
      <c r="E530" s="408">
        <v>2025</v>
      </c>
      <c r="F530" s="412">
        <v>1670000</v>
      </c>
      <c r="G530" s="410">
        <v>0</v>
      </c>
      <c r="H530" s="304">
        <v>170000</v>
      </c>
      <c r="I530" s="304">
        <v>0</v>
      </c>
      <c r="J530" s="304">
        <v>0</v>
      </c>
      <c r="K530" s="304">
        <v>1500000</v>
      </c>
      <c r="L530" s="304">
        <v>0</v>
      </c>
      <c r="M530" s="304">
        <v>0</v>
      </c>
      <c r="N530" s="304">
        <v>0</v>
      </c>
      <c r="O530" s="304">
        <v>0</v>
      </c>
      <c r="P530" s="304">
        <v>0</v>
      </c>
      <c r="Q530" s="304">
        <v>0</v>
      </c>
      <c r="R530" s="355"/>
      <c r="S530" s="355"/>
      <c r="T530" s="355"/>
      <c r="U530" s="355"/>
      <c r="V530" s="355"/>
      <c r="W530" s="355"/>
      <c r="X530" s="355"/>
      <c r="Y530" s="355"/>
      <c r="Z530" s="355"/>
      <c r="AA530" s="355"/>
      <c r="AB530" s="355"/>
      <c r="AC530" s="355"/>
      <c r="AD530" s="406"/>
      <c r="AE530" s="411">
        <v>1670000</v>
      </c>
      <c r="AF530" s="334"/>
      <c r="AG530" s="20">
        <f t="shared" si="73"/>
        <v>1670000</v>
      </c>
      <c r="AH530" s="187" t="str">
        <f t="shared" si="74"/>
        <v>OK</v>
      </c>
      <c r="AI530" s="21" t="str">
        <f t="shared" si="75"/>
        <v>OK</v>
      </c>
      <c r="AJ530" s="350"/>
      <c r="AK530" s="350"/>
      <c r="AL530" s="349"/>
      <c r="AM530" s="350"/>
      <c r="AN530" s="350"/>
      <c r="AO530" s="350"/>
      <c r="AP530" s="350"/>
      <c r="AQ530" s="350"/>
      <c r="AR530" s="350"/>
      <c r="AS530" s="351"/>
      <c r="AT530" s="351"/>
      <c r="AU530" s="351"/>
    </row>
    <row r="531" spans="1:47" s="352" customFormat="1" ht="79.5" customHeight="1" x14ac:dyDescent="0.3">
      <c r="A531" s="39" t="s">
        <v>1138</v>
      </c>
      <c r="B531" s="279" t="s">
        <v>1091</v>
      </c>
      <c r="C531" s="304" t="s">
        <v>431</v>
      </c>
      <c r="D531" s="277">
        <v>2021</v>
      </c>
      <c r="E531" s="408">
        <v>2025</v>
      </c>
      <c r="F531" s="412">
        <v>1900000</v>
      </c>
      <c r="G531" s="410">
        <v>0</v>
      </c>
      <c r="H531" s="304">
        <v>200000</v>
      </c>
      <c r="I531" s="304">
        <v>0</v>
      </c>
      <c r="J531" s="304">
        <v>0</v>
      </c>
      <c r="K531" s="304">
        <v>1700000</v>
      </c>
      <c r="L531" s="304">
        <v>0</v>
      </c>
      <c r="M531" s="304">
        <v>0</v>
      </c>
      <c r="N531" s="304">
        <v>0</v>
      </c>
      <c r="O531" s="304">
        <v>0</v>
      </c>
      <c r="P531" s="304">
        <v>0</v>
      </c>
      <c r="Q531" s="304">
        <v>0</v>
      </c>
      <c r="R531" s="355"/>
      <c r="S531" s="355"/>
      <c r="T531" s="355"/>
      <c r="U531" s="355"/>
      <c r="V531" s="355"/>
      <c r="W531" s="355"/>
      <c r="X531" s="355"/>
      <c r="Y531" s="355"/>
      <c r="Z531" s="355"/>
      <c r="AA531" s="355"/>
      <c r="AB531" s="355"/>
      <c r="AC531" s="355"/>
      <c r="AD531" s="406"/>
      <c r="AE531" s="411">
        <v>1900000</v>
      </c>
      <c r="AF531" s="334"/>
      <c r="AG531" s="20">
        <f t="shared" si="73"/>
        <v>1900000</v>
      </c>
      <c r="AH531" s="187" t="str">
        <f t="shared" si="74"/>
        <v>OK</v>
      </c>
      <c r="AI531" s="21" t="str">
        <f t="shared" si="75"/>
        <v>OK</v>
      </c>
      <c r="AJ531" s="350"/>
      <c r="AK531" s="350"/>
      <c r="AL531" s="349"/>
      <c r="AM531" s="350"/>
      <c r="AN531" s="350"/>
      <c r="AO531" s="350"/>
      <c r="AP531" s="350"/>
      <c r="AQ531" s="350"/>
      <c r="AR531" s="350"/>
      <c r="AS531" s="351"/>
      <c r="AT531" s="351"/>
      <c r="AU531" s="351"/>
    </row>
    <row r="532" spans="1:47" s="352" customFormat="1" ht="79.5" customHeight="1" x14ac:dyDescent="0.3">
      <c r="A532" s="39" t="s">
        <v>1139</v>
      </c>
      <c r="B532" s="279" t="s">
        <v>1092</v>
      </c>
      <c r="C532" s="304" t="s">
        <v>431</v>
      </c>
      <c r="D532" s="277">
        <v>2020</v>
      </c>
      <c r="E532" s="408">
        <v>2022</v>
      </c>
      <c r="F532" s="412">
        <v>164034</v>
      </c>
      <c r="G532" s="410">
        <v>60000</v>
      </c>
      <c r="H532" s="304">
        <v>60000</v>
      </c>
      <c r="I532" s="304">
        <v>0</v>
      </c>
      <c r="J532" s="304">
        <v>0</v>
      </c>
      <c r="K532" s="304">
        <v>0</v>
      </c>
      <c r="L532" s="304">
        <v>0</v>
      </c>
      <c r="M532" s="304">
        <v>0</v>
      </c>
      <c r="N532" s="304">
        <v>0</v>
      </c>
      <c r="O532" s="304">
        <v>0</v>
      </c>
      <c r="P532" s="304">
        <v>0</v>
      </c>
      <c r="Q532" s="304">
        <v>0</v>
      </c>
      <c r="R532" s="355"/>
      <c r="S532" s="355"/>
      <c r="T532" s="355"/>
      <c r="U532" s="355"/>
      <c r="V532" s="355"/>
      <c r="W532" s="355"/>
      <c r="X532" s="355"/>
      <c r="Y532" s="355"/>
      <c r="Z532" s="355"/>
      <c r="AA532" s="355"/>
      <c r="AB532" s="355"/>
      <c r="AC532" s="355"/>
      <c r="AD532" s="406"/>
      <c r="AE532" s="411">
        <v>120000</v>
      </c>
      <c r="AF532" s="334"/>
      <c r="AG532" s="20">
        <f t="shared" si="73"/>
        <v>120000</v>
      </c>
      <c r="AH532" s="187" t="str">
        <f t="shared" si="74"/>
        <v>OK</v>
      </c>
      <c r="AI532" s="21" t="str">
        <f t="shared" si="75"/>
        <v>OK</v>
      </c>
      <c r="AJ532" s="350"/>
      <c r="AK532" s="350"/>
      <c r="AL532" s="349"/>
      <c r="AM532" s="350"/>
      <c r="AN532" s="350"/>
      <c r="AO532" s="350"/>
      <c r="AP532" s="350"/>
      <c r="AQ532" s="350"/>
      <c r="AR532" s="350"/>
      <c r="AS532" s="351"/>
      <c r="AT532" s="351"/>
      <c r="AU532" s="351"/>
    </row>
    <row r="533" spans="1:47" s="352" customFormat="1" ht="79.5" customHeight="1" x14ac:dyDescent="0.3">
      <c r="A533" s="39" t="s">
        <v>1140</v>
      </c>
      <c r="B533" s="279" t="s">
        <v>1093</v>
      </c>
      <c r="C533" s="304" t="s">
        <v>431</v>
      </c>
      <c r="D533" s="414">
        <v>2021</v>
      </c>
      <c r="E533" s="408">
        <v>2025</v>
      </c>
      <c r="F533" s="412">
        <v>300000</v>
      </c>
      <c r="G533" s="410"/>
      <c r="H533" s="304">
        <v>0</v>
      </c>
      <c r="I533" s="304">
        <v>0</v>
      </c>
      <c r="J533" s="304">
        <v>0</v>
      </c>
      <c r="K533" s="304">
        <v>300000</v>
      </c>
      <c r="L533" s="304">
        <v>0</v>
      </c>
      <c r="M533" s="304">
        <v>0</v>
      </c>
      <c r="N533" s="304">
        <v>0</v>
      </c>
      <c r="O533" s="304">
        <v>0</v>
      </c>
      <c r="P533" s="304">
        <v>0</v>
      </c>
      <c r="Q533" s="304">
        <v>0</v>
      </c>
      <c r="R533" s="355"/>
      <c r="S533" s="355"/>
      <c r="T533" s="355"/>
      <c r="U533" s="355"/>
      <c r="V533" s="355"/>
      <c r="W533" s="355"/>
      <c r="X533" s="355"/>
      <c r="Y533" s="355"/>
      <c r="Z533" s="355"/>
      <c r="AA533" s="355"/>
      <c r="AB533" s="355"/>
      <c r="AC533" s="355"/>
      <c r="AD533" s="406"/>
      <c r="AE533" s="411">
        <v>300000</v>
      </c>
      <c r="AF533" s="334"/>
      <c r="AG533" s="20">
        <f t="shared" si="73"/>
        <v>300000</v>
      </c>
      <c r="AH533" s="187" t="str">
        <f t="shared" si="74"/>
        <v>OK</v>
      </c>
      <c r="AI533" s="21" t="str">
        <f t="shared" si="75"/>
        <v>OK</v>
      </c>
      <c r="AJ533" s="350"/>
      <c r="AK533" s="350"/>
      <c r="AL533" s="349"/>
      <c r="AM533" s="350"/>
      <c r="AN533" s="350"/>
      <c r="AO533" s="350"/>
      <c r="AP533" s="350"/>
      <c r="AQ533" s="350"/>
      <c r="AR533" s="350"/>
      <c r="AS533" s="351"/>
      <c r="AT533" s="351"/>
      <c r="AU533" s="351"/>
    </row>
    <row r="534" spans="1:47" s="352" customFormat="1" ht="79.5" customHeight="1" x14ac:dyDescent="0.3">
      <c r="A534" s="39" t="s">
        <v>1141</v>
      </c>
      <c r="B534" s="279" t="s">
        <v>1094</v>
      </c>
      <c r="C534" s="304" t="s">
        <v>431</v>
      </c>
      <c r="D534" s="277">
        <v>2021</v>
      </c>
      <c r="E534" s="408">
        <v>2023</v>
      </c>
      <c r="F534" s="412">
        <v>1700000</v>
      </c>
      <c r="G534" s="410">
        <v>100000</v>
      </c>
      <c r="H534" s="304">
        <v>100000</v>
      </c>
      <c r="I534" s="304">
        <v>1500000</v>
      </c>
      <c r="J534" s="304">
        <v>0</v>
      </c>
      <c r="K534" s="304">
        <v>0</v>
      </c>
      <c r="L534" s="304">
        <v>0</v>
      </c>
      <c r="M534" s="304">
        <v>0</v>
      </c>
      <c r="N534" s="304">
        <v>0</v>
      </c>
      <c r="O534" s="304">
        <v>0</v>
      </c>
      <c r="P534" s="304">
        <v>0</v>
      </c>
      <c r="Q534" s="304">
        <v>0</v>
      </c>
      <c r="R534" s="355"/>
      <c r="S534" s="355"/>
      <c r="T534" s="355"/>
      <c r="U534" s="355"/>
      <c r="V534" s="355"/>
      <c r="W534" s="355"/>
      <c r="X534" s="355"/>
      <c r="Y534" s="355"/>
      <c r="Z534" s="355"/>
      <c r="AA534" s="355"/>
      <c r="AB534" s="355"/>
      <c r="AC534" s="355"/>
      <c r="AD534" s="406"/>
      <c r="AE534" s="411">
        <v>1700000</v>
      </c>
      <c r="AF534" s="334"/>
      <c r="AG534" s="20">
        <f t="shared" si="73"/>
        <v>1700000</v>
      </c>
      <c r="AH534" s="187" t="str">
        <f t="shared" si="74"/>
        <v>OK</v>
      </c>
      <c r="AI534" s="21" t="str">
        <f t="shared" si="75"/>
        <v>OK</v>
      </c>
      <c r="AJ534" s="350"/>
      <c r="AK534" s="350"/>
      <c r="AL534" s="349"/>
      <c r="AM534" s="350"/>
      <c r="AN534" s="350"/>
      <c r="AO534" s="350"/>
      <c r="AP534" s="350"/>
      <c r="AQ534" s="350"/>
      <c r="AR534" s="350"/>
      <c r="AS534" s="351"/>
      <c r="AT534" s="351"/>
      <c r="AU534" s="351"/>
    </row>
    <row r="535" spans="1:47" s="352" customFormat="1" ht="79.5" customHeight="1" x14ac:dyDescent="0.3">
      <c r="A535" s="39" t="s">
        <v>1142</v>
      </c>
      <c r="B535" s="279" t="s">
        <v>1095</v>
      </c>
      <c r="C535" s="304" t="s">
        <v>431</v>
      </c>
      <c r="D535" s="277">
        <v>2021</v>
      </c>
      <c r="E535" s="408">
        <v>2025</v>
      </c>
      <c r="F535" s="412">
        <v>4100000</v>
      </c>
      <c r="G535" s="410">
        <v>2300000</v>
      </c>
      <c r="H535" s="304">
        <v>0</v>
      </c>
      <c r="I535" s="304">
        <v>0</v>
      </c>
      <c r="J535" s="304">
        <v>1000000</v>
      </c>
      <c r="K535" s="304">
        <v>800000</v>
      </c>
      <c r="L535" s="304">
        <v>0</v>
      </c>
      <c r="M535" s="304">
        <v>0</v>
      </c>
      <c r="N535" s="304">
        <v>0</v>
      </c>
      <c r="O535" s="304">
        <v>0</v>
      </c>
      <c r="P535" s="304">
        <v>0</v>
      </c>
      <c r="Q535" s="304">
        <v>0</v>
      </c>
      <c r="R535" s="355"/>
      <c r="S535" s="355"/>
      <c r="T535" s="355"/>
      <c r="U535" s="355"/>
      <c r="V535" s="355"/>
      <c r="W535" s="355"/>
      <c r="X535" s="355"/>
      <c r="Y535" s="355"/>
      <c r="Z535" s="355"/>
      <c r="AA535" s="355"/>
      <c r="AB535" s="355"/>
      <c r="AC535" s="355"/>
      <c r="AD535" s="406"/>
      <c r="AE535" s="411">
        <v>4100000</v>
      </c>
      <c r="AF535" s="334"/>
      <c r="AG535" s="20">
        <f t="shared" si="73"/>
        <v>4100000</v>
      </c>
      <c r="AH535" s="187" t="str">
        <f t="shared" si="74"/>
        <v>OK</v>
      </c>
      <c r="AI535" s="21" t="str">
        <f t="shared" si="75"/>
        <v>OK</v>
      </c>
      <c r="AJ535" s="350"/>
      <c r="AK535" s="350"/>
      <c r="AL535" s="349"/>
      <c r="AM535" s="350"/>
      <c r="AN535" s="350"/>
      <c r="AO535" s="350"/>
      <c r="AP535" s="350"/>
      <c r="AQ535" s="350"/>
      <c r="AR535" s="350"/>
      <c r="AS535" s="351"/>
      <c r="AT535" s="351"/>
      <c r="AU535" s="351"/>
    </row>
    <row r="536" spans="1:47" s="352" customFormat="1" ht="79.5" customHeight="1" x14ac:dyDescent="0.3">
      <c r="A536" s="39" t="s">
        <v>1143</v>
      </c>
      <c r="B536" s="279" t="s">
        <v>1096</v>
      </c>
      <c r="C536" s="304" t="s">
        <v>431</v>
      </c>
      <c r="D536" s="277">
        <v>2021</v>
      </c>
      <c r="E536" s="408">
        <v>2025</v>
      </c>
      <c r="F536" s="412">
        <v>3960000</v>
      </c>
      <c r="G536" s="410">
        <v>0</v>
      </c>
      <c r="H536" s="304">
        <v>960000</v>
      </c>
      <c r="I536" s="304">
        <v>500000</v>
      </c>
      <c r="J536" s="304">
        <v>2000000</v>
      </c>
      <c r="K536" s="304">
        <v>500000</v>
      </c>
      <c r="L536" s="304">
        <v>0</v>
      </c>
      <c r="M536" s="304">
        <v>0</v>
      </c>
      <c r="N536" s="304">
        <v>0</v>
      </c>
      <c r="O536" s="304">
        <v>0</v>
      </c>
      <c r="P536" s="304">
        <v>0</v>
      </c>
      <c r="Q536" s="304">
        <v>0</v>
      </c>
      <c r="R536" s="355"/>
      <c r="S536" s="355"/>
      <c r="T536" s="355"/>
      <c r="U536" s="355"/>
      <c r="V536" s="355"/>
      <c r="W536" s="355"/>
      <c r="X536" s="355"/>
      <c r="Y536" s="355"/>
      <c r="Z536" s="355"/>
      <c r="AA536" s="355"/>
      <c r="AB536" s="355"/>
      <c r="AC536" s="355"/>
      <c r="AD536" s="406"/>
      <c r="AE536" s="411">
        <v>3960000</v>
      </c>
      <c r="AF536" s="334"/>
      <c r="AG536" s="20">
        <f t="shared" si="73"/>
        <v>3960000</v>
      </c>
      <c r="AH536" s="187" t="str">
        <f t="shared" si="74"/>
        <v>OK</v>
      </c>
      <c r="AI536" s="21" t="str">
        <f t="shared" si="75"/>
        <v>OK</v>
      </c>
      <c r="AJ536" s="350"/>
      <c r="AK536" s="350"/>
      <c r="AL536" s="349"/>
      <c r="AM536" s="350"/>
      <c r="AN536" s="350"/>
      <c r="AO536" s="350"/>
      <c r="AP536" s="350"/>
      <c r="AQ536" s="350"/>
      <c r="AR536" s="350"/>
      <c r="AS536" s="351"/>
      <c r="AT536" s="351"/>
      <c r="AU536" s="351"/>
    </row>
    <row r="537" spans="1:47" s="352" customFormat="1" ht="79.5" customHeight="1" x14ac:dyDescent="0.3">
      <c r="A537" s="39" t="s">
        <v>1144</v>
      </c>
      <c r="B537" s="279" t="s">
        <v>1097</v>
      </c>
      <c r="C537" s="304" t="s">
        <v>431</v>
      </c>
      <c r="D537" s="277">
        <v>2021</v>
      </c>
      <c r="E537" s="408">
        <v>2025</v>
      </c>
      <c r="F537" s="412">
        <v>1100000</v>
      </c>
      <c r="G537" s="410">
        <v>0</v>
      </c>
      <c r="H537" s="304">
        <v>100000</v>
      </c>
      <c r="I537" s="304">
        <v>0</v>
      </c>
      <c r="J537" s="304">
        <v>0</v>
      </c>
      <c r="K537" s="304">
        <v>1000000</v>
      </c>
      <c r="L537" s="304">
        <v>0</v>
      </c>
      <c r="M537" s="304">
        <v>0</v>
      </c>
      <c r="N537" s="304">
        <v>0</v>
      </c>
      <c r="O537" s="304">
        <v>0</v>
      </c>
      <c r="P537" s="304">
        <v>0</v>
      </c>
      <c r="Q537" s="304">
        <v>0</v>
      </c>
      <c r="R537" s="355"/>
      <c r="S537" s="355"/>
      <c r="T537" s="355"/>
      <c r="U537" s="355"/>
      <c r="V537" s="355"/>
      <c r="W537" s="355"/>
      <c r="X537" s="355"/>
      <c r="Y537" s="355"/>
      <c r="Z537" s="355"/>
      <c r="AA537" s="355"/>
      <c r="AB537" s="355"/>
      <c r="AC537" s="355"/>
      <c r="AD537" s="406"/>
      <c r="AE537" s="411">
        <v>1100000</v>
      </c>
      <c r="AF537" s="334"/>
      <c r="AG537" s="20">
        <f t="shared" si="73"/>
        <v>1100000</v>
      </c>
      <c r="AH537" s="187" t="str">
        <f t="shared" si="74"/>
        <v>OK</v>
      </c>
      <c r="AI537" s="21" t="str">
        <f t="shared" si="75"/>
        <v>OK</v>
      </c>
      <c r="AJ537" s="350"/>
      <c r="AK537" s="350"/>
      <c r="AL537" s="349"/>
      <c r="AM537" s="350"/>
      <c r="AN537" s="350"/>
      <c r="AO537" s="350"/>
      <c r="AP537" s="350"/>
      <c r="AQ537" s="350"/>
      <c r="AR537" s="350"/>
      <c r="AS537" s="351"/>
      <c r="AT537" s="351"/>
      <c r="AU537" s="351"/>
    </row>
    <row r="538" spans="1:47" s="352" customFormat="1" ht="79.5" customHeight="1" x14ac:dyDescent="0.3">
      <c r="A538" s="39" t="s">
        <v>1145</v>
      </c>
      <c r="B538" s="279" t="s">
        <v>1098</v>
      </c>
      <c r="C538" s="304" t="s">
        <v>431</v>
      </c>
      <c r="D538" s="277">
        <v>2021</v>
      </c>
      <c r="E538" s="408">
        <v>2025</v>
      </c>
      <c r="F538" s="412">
        <v>2700000</v>
      </c>
      <c r="G538" s="410">
        <v>0</v>
      </c>
      <c r="H538" s="304">
        <v>200000</v>
      </c>
      <c r="I538" s="304">
        <v>0</v>
      </c>
      <c r="J538" s="304">
        <v>0</v>
      </c>
      <c r="K538" s="304">
        <v>2500000</v>
      </c>
      <c r="L538" s="304">
        <v>0</v>
      </c>
      <c r="M538" s="304">
        <v>0</v>
      </c>
      <c r="N538" s="304">
        <v>0</v>
      </c>
      <c r="O538" s="304">
        <v>0</v>
      </c>
      <c r="P538" s="304">
        <v>0</v>
      </c>
      <c r="Q538" s="304">
        <v>0</v>
      </c>
      <c r="R538" s="355"/>
      <c r="S538" s="355"/>
      <c r="T538" s="355"/>
      <c r="U538" s="355"/>
      <c r="V538" s="355"/>
      <c r="W538" s="355"/>
      <c r="X538" s="355"/>
      <c r="Y538" s="355"/>
      <c r="Z538" s="355"/>
      <c r="AA538" s="355"/>
      <c r="AB538" s="355"/>
      <c r="AC538" s="355"/>
      <c r="AD538" s="406"/>
      <c r="AE538" s="411">
        <v>2700000</v>
      </c>
      <c r="AF538" s="334"/>
      <c r="AG538" s="20">
        <f t="shared" si="73"/>
        <v>2700000</v>
      </c>
      <c r="AH538" s="187" t="str">
        <f t="shared" si="74"/>
        <v>OK</v>
      </c>
      <c r="AI538" s="21" t="str">
        <f t="shared" si="75"/>
        <v>OK</v>
      </c>
      <c r="AJ538" s="350"/>
      <c r="AK538" s="350"/>
      <c r="AL538" s="349"/>
      <c r="AM538" s="350"/>
      <c r="AN538" s="350"/>
      <c r="AO538" s="350"/>
      <c r="AP538" s="350"/>
      <c r="AQ538" s="350"/>
      <c r="AR538" s="350"/>
      <c r="AS538" s="351"/>
      <c r="AT538" s="351"/>
      <c r="AU538" s="351"/>
    </row>
    <row r="539" spans="1:47" s="352" customFormat="1" ht="79.5" customHeight="1" x14ac:dyDescent="0.3">
      <c r="A539" s="39" t="s">
        <v>1146</v>
      </c>
      <c r="B539" s="279" t="s">
        <v>1099</v>
      </c>
      <c r="C539" s="304" t="s">
        <v>430</v>
      </c>
      <c r="D539" s="277">
        <v>2021</v>
      </c>
      <c r="E539" s="408">
        <v>2024</v>
      </c>
      <c r="F539" s="412">
        <v>500000</v>
      </c>
      <c r="G539" s="410">
        <v>0</v>
      </c>
      <c r="H539" s="304">
        <v>0</v>
      </c>
      <c r="I539" s="304">
        <v>0</v>
      </c>
      <c r="J539" s="304">
        <v>500000</v>
      </c>
      <c r="K539" s="304">
        <v>0</v>
      </c>
      <c r="L539" s="304">
        <v>0</v>
      </c>
      <c r="M539" s="304">
        <v>0</v>
      </c>
      <c r="N539" s="304">
        <v>0</v>
      </c>
      <c r="O539" s="304">
        <v>0</v>
      </c>
      <c r="P539" s="304">
        <v>0</v>
      </c>
      <c r="Q539" s="304">
        <v>0</v>
      </c>
      <c r="R539" s="355"/>
      <c r="S539" s="355"/>
      <c r="T539" s="355"/>
      <c r="U539" s="355"/>
      <c r="V539" s="355"/>
      <c r="W539" s="355"/>
      <c r="X539" s="355"/>
      <c r="Y539" s="355"/>
      <c r="Z539" s="355"/>
      <c r="AA539" s="355"/>
      <c r="AB539" s="355"/>
      <c r="AC539" s="355"/>
      <c r="AD539" s="406"/>
      <c r="AE539" s="411">
        <v>500000</v>
      </c>
      <c r="AF539" s="334"/>
      <c r="AG539" s="20">
        <f t="shared" si="73"/>
        <v>500000</v>
      </c>
      <c r="AH539" s="187" t="str">
        <f t="shared" si="74"/>
        <v>OK</v>
      </c>
      <c r="AI539" s="21" t="str">
        <f t="shared" si="75"/>
        <v>OK</v>
      </c>
      <c r="AJ539" s="350"/>
      <c r="AK539" s="350"/>
      <c r="AL539" s="349"/>
      <c r="AM539" s="350"/>
      <c r="AN539" s="350"/>
      <c r="AO539" s="350"/>
      <c r="AP539" s="350"/>
      <c r="AQ539" s="350"/>
      <c r="AR539" s="350"/>
      <c r="AS539" s="351"/>
      <c r="AT539" s="351"/>
      <c r="AU539" s="351"/>
    </row>
    <row r="540" spans="1:47" s="352" customFormat="1" ht="79.5" customHeight="1" x14ac:dyDescent="0.3">
      <c r="A540" s="39" t="s">
        <v>1147</v>
      </c>
      <c r="B540" s="279" t="s">
        <v>1100</v>
      </c>
      <c r="C540" s="304" t="s">
        <v>431</v>
      </c>
      <c r="D540" s="277">
        <v>2021</v>
      </c>
      <c r="E540" s="408">
        <v>2025</v>
      </c>
      <c r="F540" s="412">
        <v>2500000</v>
      </c>
      <c r="G540" s="410">
        <v>0</v>
      </c>
      <c r="H540" s="304">
        <v>0</v>
      </c>
      <c r="I540" s="304">
        <v>0</v>
      </c>
      <c r="J540" s="304">
        <v>0</v>
      </c>
      <c r="K540" s="304">
        <v>2500000</v>
      </c>
      <c r="L540" s="304">
        <v>0</v>
      </c>
      <c r="M540" s="304">
        <v>0</v>
      </c>
      <c r="N540" s="304">
        <v>0</v>
      </c>
      <c r="O540" s="304">
        <v>0</v>
      </c>
      <c r="P540" s="304">
        <v>0</v>
      </c>
      <c r="Q540" s="304">
        <v>0</v>
      </c>
      <c r="R540" s="355"/>
      <c r="S540" s="355"/>
      <c r="T540" s="355"/>
      <c r="U540" s="355"/>
      <c r="V540" s="355"/>
      <c r="W540" s="355"/>
      <c r="X540" s="355"/>
      <c r="Y540" s="355"/>
      <c r="Z540" s="355"/>
      <c r="AA540" s="355"/>
      <c r="AB540" s="355"/>
      <c r="AC540" s="355"/>
      <c r="AD540" s="406"/>
      <c r="AE540" s="411">
        <v>2500000</v>
      </c>
      <c r="AF540" s="334"/>
      <c r="AG540" s="20">
        <f t="shared" si="73"/>
        <v>2500000</v>
      </c>
      <c r="AH540" s="187" t="str">
        <f t="shared" si="74"/>
        <v>OK</v>
      </c>
      <c r="AI540" s="21" t="str">
        <f t="shared" si="75"/>
        <v>OK</v>
      </c>
      <c r="AJ540" s="350"/>
      <c r="AK540" s="350"/>
      <c r="AL540" s="349"/>
      <c r="AM540" s="350"/>
      <c r="AN540" s="350"/>
      <c r="AO540" s="350"/>
      <c r="AP540" s="350"/>
      <c r="AQ540" s="350"/>
      <c r="AR540" s="350"/>
      <c r="AS540" s="351"/>
      <c r="AT540" s="351"/>
      <c r="AU540" s="351"/>
    </row>
    <row r="541" spans="1:47" s="352" customFormat="1" ht="79.5" customHeight="1" x14ac:dyDescent="0.3">
      <c r="A541" s="39" t="s">
        <v>1148</v>
      </c>
      <c r="B541" s="279" t="s">
        <v>1101</v>
      </c>
      <c r="C541" s="304" t="s">
        <v>431</v>
      </c>
      <c r="D541" s="277">
        <v>2021</v>
      </c>
      <c r="E541" s="408">
        <v>2023</v>
      </c>
      <c r="F541" s="412">
        <v>300000</v>
      </c>
      <c r="G541" s="410">
        <v>0</v>
      </c>
      <c r="H541" s="304">
        <v>100000</v>
      </c>
      <c r="I541" s="304">
        <v>200000</v>
      </c>
      <c r="J541" s="304">
        <v>0</v>
      </c>
      <c r="K541" s="304">
        <v>0</v>
      </c>
      <c r="L541" s="304">
        <v>0</v>
      </c>
      <c r="M541" s="304">
        <v>0</v>
      </c>
      <c r="N541" s="304">
        <v>0</v>
      </c>
      <c r="O541" s="304">
        <v>0</v>
      </c>
      <c r="P541" s="304">
        <v>0</v>
      </c>
      <c r="Q541" s="304">
        <v>0</v>
      </c>
      <c r="R541" s="355"/>
      <c r="S541" s="355"/>
      <c r="T541" s="355"/>
      <c r="U541" s="355"/>
      <c r="V541" s="355"/>
      <c r="W541" s="355"/>
      <c r="X541" s="355"/>
      <c r="Y541" s="355"/>
      <c r="Z541" s="355"/>
      <c r="AA541" s="355"/>
      <c r="AB541" s="355"/>
      <c r="AC541" s="355"/>
      <c r="AD541" s="406"/>
      <c r="AE541" s="411">
        <v>300000</v>
      </c>
      <c r="AF541" s="334"/>
      <c r="AG541" s="20">
        <f t="shared" si="73"/>
        <v>300000</v>
      </c>
      <c r="AH541" s="187" t="str">
        <f t="shared" si="74"/>
        <v>OK</v>
      </c>
      <c r="AI541" s="21" t="str">
        <f t="shared" si="75"/>
        <v>OK</v>
      </c>
      <c r="AJ541" s="350"/>
      <c r="AK541" s="350"/>
      <c r="AL541" s="349"/>
      <c r="AM541" s="350"/>
      <c r="AN541" s="350"/>
      <c r="AO541" s="350"/>
      <c r="AP541" s="350"/>
      <c r="AQ541" s="350"/>
      <c r="AR541" s="350"/>
      <c r="AS541" s="351"/>
      <c r="AT541" s="351"/>
      <c r="AU541" s="351"/>
    </row>
    <row r="542" spans="1:47" s="352" customFormat="1" ht="79.5" customHeight="1" x14ac:dyDescent="0.3">
      <c r="A542" s="39" t="s">
        <v>1149</v>
      </c>
      <c r="B542" s="279" t="s">
        <v>1102</v>
      </c>
      <c r="C542" s="304" t="s">
        <v>431</v>
      </c>
      <c r="D542" s="277">
        <v>2021</v>
      </c>
      <c r="E542" s="408">
        <v>2025</v>
      </c>
      <c r="F542" s="412">
        <v>3100000</v>
      </c>
      <c r="G542" s="410">
        <v>0</v>
      </c>
      <c r="H542" s="304">
        <v>100000</v>
      </c>
      <c r="I542" s="304">
        <v>0</v>
      </c>
      <c r="J542" s="304">
        <v>0</v>
      </c>
      <c r="K542" s="304">
        <v>3000000</v>
      </c>
      <c r="L542" s="304">
        <v>0</v>
      </c>
      <c r="M542" s="304">
        <v>0</v>
      </c>
      <c r="N542" s="304">
        <v>0</v>
      </c>
      <c r="O542" s="304">
        <v>0</v>
      </c>
      <c r="P542" s="304">
        <v>0</v>
      </c>
      <c r="Q542" s="304">
        <v>0</v>
      </c>
      <c r="R542" s="355"/>
      <c r="S542" s="355"/>
      <c r="T542" s="355"/>
      <c r="U542" s="355"/>
      <c r="V542" s="355"/>
      <c r="W542" s="355"/>
      <c r="X542" s="355"/>
      <c r="Y542" s="355"/>
      <c r="Z542" s="355"/>
      <c r="AA542" s="355"/>
      <c r="AB542" s="355"/>
      <c r="AC542" s="355"/>
      <c r="AD542" s="406"/>
      <c r="AE542" s="411">
        <v>3100000</v>
      </c>
      <c r="AF542" s="334"/>
      <c r="AG542" s="20">
        <f t="shared" si="73"/>
        <v>3100000</v>
      </c>
      <c r="AH542" s="187" t="str">
        <f t="shared" si="74"/>
        <v>OK</v>
      </c>
      <c r="AI542" s="21" t="str">
        <f t="shared" si="75"/>
        <v>OK</v>
      </c>
      <c r="AJ542" s="350"/>
      <c r="AK542" s="350"/>
      <c r="AL542" s="349"/>
      <c r="AM542" s="350"/>
      <c r="AN542" s="350"/>
      <c r="AO542" s="350"/>
      <c r="AP542" s="350"/>
      <c r="AQ542" s="350"/>
      <c r="AR542" s="350"/>
      <c r="AS542" s="351"/>
      <c r="AT542" s="351"/>
      <c r="AU542" s="351"/>
    </row>
    <row r="543" spans="1:47" s="352" customFormat="1" ht="79.5" customHeight="1" x14ac:dyDescent="0.3">
      <c r="A543" s="39" t="s">
        <v>1150</v>
      </c>
      <c r="B543" s="279" t="s">
        <v>1103</v>
      </c>
      <c r="C543" s="304" t="s">
        <v>431</v>
      </c>
      <c r="D543" s="277">
        <v>2021</v>
      </c>
      <c r="E543" s="408">
        <v>2024</v>
      </c>
      <c r="F543" s="412">
        <v>130000</v>
      </c>
      <c r="G543" s="410">
        <v>30000</v>
      </c>
      <c r="H543" s="304">
        <v>0</v>
      </c>
      <c r="I543" s="304">
        <v>0</v>
      </c>
      <c r="J543" s="304">
        <v>100000</v>
      </c>
      <c r="K543" s="304">
        <v>0</v>
      </c>
      <c r="L543" s="304">
        <v>0</v>
      </c>
      <c r="M543" s="304">
        <v>0</v>
      </c>
      <c r="N543" s="304">
        <v>0</v>
      </c>
      <c r="O543" s="304">
        <v>0</v>
      </c>
      <c r="P543" s="304">
        <v>0</v>
      </c>
      <c r="Q543" s="304">
        <v>0</v>
      </c>
      <c r="R543" s="355"/>
      <c r="S543" s="355"/>
      <c r="T543" s="355"/>
      <c r="U543" s="355"/>
      <c r="V543" s="355"/>
      <c r="W543" s="355"/>
      <c r="X543" s="355"/>
      <c r="Y543" s="355"/>
      <c r="Z543" s="355"/>
      <c r="AA543" s="355"/>
      <c r="AB543" s="355"/>
      <c r="AC543" s="355"/>
      <c r="AD543" s="406"/>
      <c r="AE543" s="411">
        <v>130000</v>
      </c>
      <c r="AF543" s="334"/>
      <c r="AG543" s="20">
        <f t="shared" si="73"/>
        <v>130000</v>
      </c>
      <c r="AH543" s="187" t="str">
        <f t="shared" si="74"/>
        <v>OK</v>
      </c>
      <c r="AI543" s="21" t="str">
        <f t="shared" si="75"/>
        <v>OK</v>
      </c>
      <c r="AJ543" s="400"/>
      <c r="AK543" s="400"/>
      <c r="AL543" s="349"/>
      <c r="AM543" s="400"/>
      <c r="AN543" s="400"/>
      <c r="AO543" s="400"/>
      <c r="AP543" s="349"/>
      <c r="AQ543" s="400"/>
      <c r="AR543" s="351"/>
      <c r="AS543" s="351"/>
      <c r="AT543" s="351"/>
      <c r="AU543" s="351"/>
    </row>
    <row r="544" spans="1:47" s="352" customFormat="1" ht="79.5" customHeight="1" x14ac:dyDescent="0.3">
      <c r="A544" s="39" t="s">
        <v>1151</v>
      </c>
      <c r="B544" s="279" t="s">
        <v>1104</v>
      </c>
      <c r="C544" s="304" t="s">
        <v>426</v>
      </c>
      <c r="D544" s="277">
        <v>2020</v>
      </c>
      <c r="E544" s="408">
        <v>2025</v>
      </c>
      <c r="F544" s="412">
        <v>1214637</v>
      </c>
      <c r="G544" s="410">
        <v>0</v>
      </c>
      <c r="H544" s="304">
        <v>0</v>
      </c>
      <c r="I544" s="304">
        <v>0</v>
      </c>
      <c r="J544" s="304">
        <v>0</v>
      </c>
      <c r="K544" s="304">
        <v>1200000</v>
      </c>
      <c r="L544" s="304">
        <v>0</v>
      </c>
      <c r="M544" s="304">
        <v>0</v>
      </c>
      <c r="N544" s="304">
        <v>0</v>
      </c>
      <c r="O544" s="304">
        <v>0</v>
      </c>
      <c r="P544" s="304">
        <v>0</v>
      </c>
      <c r="Q544" s="304">
        <v>0</v>
      </c>
      <c r="R544" s="355"/>
      <c r="S544" s="355"/>
      <c r="T544" s="355"/>
      <c r="U544" s="355"/>
      <c r="V544" s="355"/>
      <c r="W544" s="355"/>
      <c r="X544" s="355"/>
      <c r="Y544" s="355"/>
      <c r="Z544" s="355"/>
      <c r="AA544" s="355"/>
      <c r="AB544" s="355"/>
      <c r="AC544" s="355"/>
      <c r="AD544" s="406"/>
      <c r="AE544" s="411">
        <v>1200000</v>
      </c>
      <c r="AF544" s="334"/>
      <c r="AG544" s="20">
        <f t="shared" si="73"/>
        <v>1200000</v>
      </c>
      <c r="AH544" s="187" t="str">
        <f t="shared" si="74"/>
        <v>OK</v>
      </c>
      <c r="AI544" s="21" t="str">
        <f t="shared" si="75"/>
        <v>OK</v>
      </c>
      <c r="AJ544" s="401"/>
      <c r="AK544" s="402"/>
      <c r="AL544" s="402"/>
      <c r="AM544" s="402"/>
      <c r="AN544" s="402"/>
      <c r="AO544" s="402"/>
      <c r="AP544" s="402"/>
      <c r="AQ544" s="402"/>
      <c r="AR544" s="402"/>
      <c r="AS544" s="402"/>
      <c r="AT544" s="402"/>
      <c r="AU544" s="402"/>
    </row>
    <row r="545" spans="1:47" s="352" customFormat="1" ht="79.5" customHeight="1" x14ac:dyDescent="0.3">
      <c r="A545" s="39" t="s">
        <v>1152</v>
      </c>
      <c r="B545" s="279" t="s">
        <v>1105</v>
      </c>
      <c r="C545" s="304" t="s">
        <v>426</v>
      </c>
      <c r="D545" s="277">
        <v>2021</v>
      </c>
      <c r="E545" s="408">
        <v>2022</v>
      </c>
      <c r="F545" s="412">
        <v>500000</v>
      </c>
      <c r="G545" s="410">
        <v>250000</v>
      </c>
      <c r="H545" s="304">
        <v>250000</v>
      </c>
      <c r="I545" s="304">
        <v>0</v>
      </c>
      <c r="J545" s="304">
        <v>0</v>
      </c>
      <c r="K545" s="304">
        <v>0</v>
      </c>
      <c r="L545" s="304">
        <v>0</v>
      </c>
      <c r="M545" s="304">
        <v>0</v>
      </c>
      <c r="N545" s="304">
        <v>0</v>
      </c>
      <c r="O545" s="304">
        <v>0</v>
      </c>
      <c r="P545" s="304">
        <v>0</v>
      </c>
      <c r="Q545" s="304">
        <v>0</v>
      </c>
      <c r="R545" s="355"/>
      <c r="S545" s="355"/>
      <c r="T545" s="355"/>
      <c r="U545" s="355"/>
      <c r="V545" s="355"/>
      <c r="W545" s="355"/>
      <c r="X545" s="355"/>
      <c r="Y545" s="355"/>
      <c r="Z545" s="355"/>
      <c r="AA545" s="355"/>
      <c r="AB545" s="355"/>
      <c r="AC545" s="355"/>
      <c r="AD545" s="406"/>
      <c r="AE545" s="411">
        <v>500000</v>
      </c>
      <c r="AF545" s="334"/>
      <c r="AG545" s="20">
        <f t="shared" si="73"/>
        <v>500000</v>
      </c>
      <c r="AH545" s="187" t="str">
        <f t="shared" si="74"/>
        <v>OK</v>
      </c>
      <c r="AI545" s="21" t="str">
        <f t="shared" si="75"/>
        <v>OK</v>
      </c>
      <c r="AJ545" s="401"/>
      <c r="AK545" s="402"/>
      <c r="AL545" s="402"/>
      <c r="AM545" s="402"/>
      <c r="AN545" s="402"/>
      <c r="AO545" s="402"/>
      <c r="AP545" s="402"/>
      <c r="AQ545" s="402"/>
      <c r="AR545" s="402"/>
      <c r="AS545" s="402"/>
      <c r="AT545" s="402"/>
      <c r="AU545" s="402"/>
    </row>
    <row r="546" spans="1:47" s="352" customFormat="1" ht="79.5" customHeight="1" x14ac:dyDescent="0.3">
      <c r="A546" s="39" t="s">
        <v>1153</v>
      </c>
      <c r="B546" s="279" t="s">
        <v>1106</v>
      </c>
      <c r="C546" s="304" t="s">
        <v>426</v>
      </c>
      <c r="D546" s="277">
        <v>2021</v>
      </c>
      <c r="E546" s="408">
        <v>2025</v>
      </c>
      <c r="F546" s="412">
        <v>900000</v>
      </c>
      <c r="G546" s="410">
        <v>400000</v>
      </c>
      <c r="H546" s="304">
        <v>0</v>
      </c>
      <c r="I546" s="304">
        <v>0</v>
      </c>
      <c r="J546" s="304">
        <v>0</v>
      </c>
      <c r="K546" s="304">
        <v>500000</v>
      </c>
      <c r="L546" s="304">
        <v>0</v>
      </c>
      <c r="M546" s="304">
        <v>0</v>
      </c>
      <c r="N546" s="304">
        <v>0</v>
      </c>
      <c r="O546" s="304">
        <v>0</v>
      </c>
      <c r="P546" s="304">
        <v>0</v>
      </c>
      <c r="Q546" s="304">
        <v>0</v>
      </c>
      <c r="R546" s="355"/>
      <c r="S546" s="355"/>
      <c r="T546" s="355"/>
      <c r="U546" s="355"/>
      <c r="V546" s="355"/>
      <c r="W546" s="355"/>
      <c r="X546" s="355"/>
      <c r="Y546" s="355"/>
      <c r="Z546" s="355"/>
      <c r="AA546" s="355"/>
      <c r="AB546" s="355"/>
      <c r="AC546" s="355"/>
      <c r="AD546" s="406"/>
      <c r="AE546" s="411">
        <v>900000</v>
      </c>
      <c r="AF546" s="334"/>
      <c r="AG546" s="20">
        <f t="shared" si="73"/>
        <v>900000</v>
      </c>
      <c r="AH546" s="187" t="str">
        <f t="shared" si="74"/>
        <v>OK</v>
      </c>
      <c r="AI546" s="21" t="str">
        <f t="shared" si="75"/>
        <v>OK</v>
      </c>
      <c r="AJ546" s="401"/>
      <c r="AK546" s="402"/>
      <c r="AL546" s="402"/>
      <c r="AM546" s="402"/>
      <c r="AN546" s="402"/>
      <c r="AO546" s="402"/>
      <c r="AP546" s="402"/>
      <c r="AQ546" s="402"/>
      <c r="AR546" s="402"/>
      <c r="AS546" s="402"/>
      <c r="AT546" s="402"/>
      <c r="AU546" s="402"/>
    </row>
    <row r="547" spans="1:47" s="352" customFormat="1" ht="90" customHeight="1" x14ac:dyDescent="0.3">
      <c r="A547" s="39" t="s">
        <v>1154</v>
      </c>
      <c r="B547" s="279" t="s">
        <v>1107</v>
      </c>
      <c r="C547" s="304" t="s">
        <v>426</v>
      </c>
      <c r="D547" s="277">
        <v>2021</v>
      </c>
      <c r="E547" s="408">
        <v>2025</v>
      </c>
      <c r="F547" s="412">
        <v>500000</v>
      </c>
      <c r="G547" s="410">
        <v>100000</v>
      </c>
      <c r="H547" s="304">
        <v>0</v>
      </c>
      <c r="I547" s="304">
        <v>0</v>
      </c>
      <c r="J547" s="304">
        <v>0</v>
      </c>
      <c r="K547" s="304">
        <v>400000</v>
      </c>
      <c r="L547" s="304">
        <v>0</v>
      </c>
      <c r="M547" s="304">
        <v>0</v>
      </c>
      <c r="N547" s="304">
        <v>0</v>
      </c>
      <c r="O547" s="304">
        <v>0</v>
      </c>
      <c r="P547" s="304">
        <v>0</v>
      </c>
      <c r="Q547" s="304">
        <v>0</v>
      </c>
      <c r="R547" s="355"/>
      <c r="S547" s="355"/>
      <c r="T547" s="355"/>
      <c r="U547" s="355"/>
      <c r="V547" s="355"/>
      <c r="W547" s="355"/>
      <c r="X547" s="355"/>
      <c r="Y547" s="355"/>
      <c r="Z547" s="355"/>
      <c r="AA547" s="355"/>
      <c r="AB547" s="355"/>
      <c r="AC547" s="355"/>
      <c r="AD547" s="406"/>
      <c r="AE547" s="411">
        <v>500000</v>
      </c>
      <c r="AF547" s="334"/>
      <c r="AG547" s="20">
        <f t="shared" si="73"/>
        <v>500000</v>
      </c>
      <c r="AH547" s="187" t="str">
        <f t="shared" si="74"/>
        <v>OK</v>
      </c>
      <c r="AI547" s="21" t="str">
        <f t="shared" si="75"/>
        <v>OK</v>
      </c>
      <c r="AJ547" s="401"/>
      <c r="AK547" s="402"/>
      <c r="AL547" s="402"/>
      <c r="AM547" s="402"/>
      <c r="AN547" s="402"/>
      <c r="AO547" s="402"/>
      <c r="AP547" s="402"/>
      <c r="AQ547" s="402"/>
      <c r="AR547" s="402"/>
      <c r="AS547" s="402"/>
      <c r="AT547" s="402"/>
      <c r="AU547" s="402"/>
    </row>
    <row r="548" spans="1:47" s="352" customFormat="1" ht="79.5" customHeight="1" x14ac:dyDescent="0.3">
      <c r="A548" s="39" t="s">
        <v>1155</v>
      </c>
      <c r="B548" s="279" t="s">
        <v>1108</v>
      </c>
      <c r="C548" s="304" t="s">
        <v>426</v>
      </c>
      <c r="D548" s="277">
        <v>2021</v>
      </c>
      <c r="E548" s="408">
        <v>2023</v>
      </c>
      <c r="F548" s="412">
        <v>1550000</v>
      </c>
      <c r="G548" s="410">
        <v>50000</v>
      </c>
      <c r="H548" s="304">
        <v>0</v>
      </c>
      <c r="I548" s="304">
        <v>1500000</v>
      </c>
      <c r="J548" s="304">
        <v>0</v>
      </c>
      <c r="K548" s="304">
        <v>0</v>
      </c>
      <c r="L548" s="304">
        <v>0</v>
      </c>
      <c r="M548" s="304">
        <v>0</v>
      </c>
      <c r="N548" s="304">
        <v>0</v>
      </c>
      <c r="O548" s="304">
        <v>0</v>
      </c>
      <c r="P548" s="304">
        <v>0</v>
      </c>
      <c r="Q548" s="304">
        <v>0</v>
      </c>
      <c r="R548" s="355"/>
      <c r="S548" s="355"/>
      <c r="T548" s="355"/>
      <c r="U548" s="355"/>
      <c r="V548" s="355"/>
      <c r="W548" s="355"/>
      <c r="X548" s="355"/>
      <c r="Y548" s="355"/>
      <c r="Z548" s="355"/>
      <c r="AA548" s="355"/>
      <c r="AB548" s="355"/>
      <c r="AC548" s="355"/>
      <c r="AD548" s="406"/>
      <c r="AE548" s="411">
        <v>1550000</v>
      </c>
      <c r="AF548" s="334"/>
      <c r="AG548" s="20">
        <f t="shared" si="73"/>
        <v>1550000</v>
      </c>
      <c r="AH548" s="187" t="str">
        <f t="shared" si="74"/>
        <v>OK</v>
      </c>
      <c r="AI548" s="21" t="str">
        <f t="shared" si="75"/>
        <v>OK</v>
      </c>
      <c r="AJ548" s="401"/>
      <c r="AK548" s="402"/>
      <c r="AL548" s="402"/>
      <c r="AM548" s="402"/>
      <c r="AN548" s="402"/>
      <c r="AO548" s="402"/>
      <c r="AP548" s="402"/>
      <c r="AQ548" s="402"/>
      <c r="AR548" s="402"/>
      <c r="AS548" s="402"/>
      <c r="AT548" s="402"/>
      <c r="AU548" s="402"/>
    </row>
    <row r="549" spans="1:47" s="352" customFormat="1" ht="79.5" customHeight="1" x14ac:dyDescent="0.3">
      <c r="A549" s="39" t="s">
        <v>1156</v>
      </c>
      <c r="B549" s="279" t="s">
        <v>1109</v>
      </c>
      <c r="C549" s="304" t="s">
        <v>426</v>
      </c>
      <c r="D549" s="277">
        <v>2021</v>
      </c>
      <c r="E549" s="408">
        <v>2022</v>
      </c>
      <c r="F549" s="412">
        <v>350000</v>
      </c>
      <c r="G549" s="410">
        <v>50000</v>
      </c>
      <c r="H549" s="304">
        <v>300000</v>
      </c>
      <c r="I549" s="304">
        <v>0</v>
      </c>
      <c r="J549" s="304">
        <v>0</v>
      </c>
      <c r="K549" s="304">
        <v>0</v>
      </c>
      <c r="L549" s="304">
        <v>0</v>
      </c>
      <c r="M549" s="304">
        <v>0</v>
      </c>
      <c r="N549" s="304">
        <v>0</v>
      </c>
      <c r="O549" s="304">
        <v>0</v>
      </c>
      <c r="P549" s="304">
        <v>0</v>
      </c>
      <c r="Q549" s="304">
        <v>0</v>
      </c>
      <c r="R549" s="355"/>
      <c r="S549" s="355"/>
      <c r="T549" s="355"/>
      <c r="U549" s="355"/>
      <c r="V549" s="355"/>
      <c r="W549" s="355"/>
      <c r="X549" s="355"/>
      <c r="Y549" s="355"/>
      <c r="Z549" s="355"/>
      <c r="AA549" s="355"/>
      <c r="AB549" s="355"/>
      <c r="AC549" s="355"/>
      <c r="AD549" s="406"/>
      <c r="AE549" s="411">
        <v>350000</v>
      </c>
      <c r="AF549" s="334"/>
      <c r="AG549" s="20">
        <f t="shared" si="73"/>
        <v>350000</v>
      </c>
      <c r="AH549" s="187" t="str">
        <f t="shared" si="74"/>
        <v>OK</v>
      </c>
      <c r="AI549" s="21" t="str">
        <f t="shared" si="75"/>
        <v>OK</v>
      </c>
      <c r="AJ549" s="401"/>
      <c r="AK549" s="402"/>
      <c r="AL549" s="402"/>
      <c r="AM549" s="402"/>
      <c r="AN549" s="402"/>
      <c r="AO549" s="402"/>
      <c r="AP549" s="402"/>
      <c r="AQ549" s="402"/>
      <c r="AR549" s="402"/>
      <c r="AS549" s="402"/>
      <c r="AT549" s="402"/>
      <c r="AU549" s="402"/>
    </row>
    <row r="550" spans="1:47" s="352" customFormat="1" ht="96.75" customHeight="1" x14ac:dyDescent="0.3">
      <c r="A550" s="39" t="s">
        <v>1157</v>
      </c>
      <c r="B550" s="279" t="s">
        <v>1110</v>
      </c>
      <c r="C550" s="304" t="s">
        <v>426</v>
      </c>
      <c r="D550" s="277">
        <v>2021</v>
      </c>
      <c r="E550" s="408">
        <v>2025</v>
      </c>
      <c r="F550" s="412">
        <v>470000</v>
      </c>
      <c r="G550" s="410">
        <v>70000</v>
      </c>
      <c r="H550" s="304">
        <v>0</v>
      </c>
      <c r="I550" s="304">
        <v>0</v>
      </c>
      <c r="J550" s="304">
        <v>0</v>
      </c>
      <c r="K550" s="304">
        <v>400000</v>
      </c>
      <c r="L550" s="304">
        <v>0</v>
      </c>
      <c r="M550" s="304">
        <v>0</v>
      </c>
      <c r="N550" s="304">
        <v>0</v>
      </c>
      <c r="O550" s="304">
        <v>0</v>
      </c>
      <c r="P550" s="304">
        <v>0</v>
      </c>
      <c r="Q550" s="304">
        <v>0</v>
      </c>
      <c r="R550" s="355"/>
      <c r="S550" s="355"/>
      <c r="T550" s="355"/>
      <c r="U550" s="355"/>
      <c r="V550" s="355"/>
      <c r="W550" s="355"/>
      <c r="X550" s="355"/>
      <c r="Y550" s="355"/>
      <c r="Z550" s="355"/>
      <c r="AA550" s="355"/>
      <c r="AB550" s="355"/>
      <c r="AC550" s="355"/>
      <c r="AD550" s="406"/>
      <c r="AE550" s="411">
        <v>470000</v>
      </c>
      <c r="AF550" s="334"/>
      <c r="AG550" s="20">
        <f t="shared" si="73"/>
        <v>470000</v>
      </c>
      <c r="AH550" s="187" t="str">
        <f t="shared" si="74"/>
        <v>OK</v>
      </c>
      <c r="AI550" s="21" t="str">
        <f t="shared" si="75"/>
        <v>OK</v>
      </c>
      <c r="AJ550" s="401"/>
      <c r="AK550" s="402"/>
      <c r="AL550" s="402"/>
      <c r="AM550" s="402"/>
      <c r="AN550" s="402"/>
      <c r="AO550" s="402"/>
      <c r="AP550" s="402"/>
      <c r="AQ550" s="402"/>
      <c r="AR550" s="402"/>
      <c r="AS550" s="402"/>
      <c r="AT550" s="402"/>
      <c r="AU550" s="402"/>
    </row>
    <row r="551" spans="1:47" s="352" customFormat="1" ht="79.5" customHeight="1" x14ac:dyDescent="0.3">
      <c r="A551" s="39" t="s">
        <v>1158</v>
      </c>
      <c r="B551" s="279" t="s">
        <v>1111</v>
      </c>
      <c r="C551" s="304" t="s">
        <v>426</v>
      </c>
      <c r="D551" s="277">
        <v>2021</v>
      </c>
      <c r="E551" s="408">
        <v>2025</v>
      </c>
      <c r="F551" s="412">
        <v>3150000</v>
      </c>
      <c r="G551" s="410">
        <v>150000</v>
      </c>
      <c r="H551" s="304">
        <v>0</v>
      </c>
      <c r="I551" s="304">
        <v>0</v>
      </c>
      <c r="J551" s="304">
        <v>500000</v>
      </c>
      <c r="K551" s="304">
        <v>2500000</v>
      </c>
      <c r="L551" s="304">
        <v>0</v>
      </c>
      <c r="M551" s="304">
        <v>0</v>
      </c>
      <c r="N551" s="304">
        <v>0</v>
      </c>
      <c r="O551" s="304">
        <v>0</v>
      </c>
      <c r="P551" s="304">
        <v>0</v>
      </c>
      <c r="Q551" s="304">
        <v>0</v>
      </c>
      <c r="R551" s="355"/>
      <c r="S551" s="355"/>
      <c r="T551" s="355"/>
      <c r="U551" s="355"/>
      <c r="V551" s="355"/>
      <c r="W551" s="355"/>
      <c r="X551" s="355"/>
      <c r="Y551" s="355"/>
      <c r="Z551" s="355"/>
      <c r="AA551" s="355"/>
      <c r="AB551" s="355"/>
      <c r="AC551" s="355"/>
      <c r="AD551" s="406"/>
      <c r="AE551" s="411">
        <v>3150000</v>
      </c>
      <c r="AF551" s="334"/>
      <c r="AG551" s="20">
        <f t="shared" si="73"/>
        <v>3150000</v>
      </c>
      <c r="AH551" s="187" t="str">
        <f t="shared" si="74"/>
        <v>OK</v>
      </c>
      <c r="AI551" s="21" t="str">
        <f t="shared" si="75"/>
        <v>OK</v>
      </c>
      <c r="AJ551" s="401"/>
      <c r="AK551" s="402"/>
      <c r="AL551" s="402"/>
      <c r="AM551" s="402"/>
      <c r="AN551" s="402"/>
      <c r="AO551" s="402"/>
      <c r="AP551" s="402"/>
      <c r="AQ551" s="402"/>
      <c r="AR551" s="402"/>
      <c r="AS551" s="402"/>
      <c r="AT551" s="402"/>
      <c r="AU551" s="402"/>
    </row>
    <row r="552" spans="1:47" s="352" customFormat="1" ht="79.5" customHeight="1" x14ac:dyDescent="0.3">
      <c r="A552" s="39" t="s">
        <v>1159</v>
      </c>
      <c r="B552" s="279" t="s">
        <v>1112</v>
      </c>
      <c r="C552" s="304" t="s">
        <v>426</v>
      </c>
      <c r="D552" s="277">
        <v>2021</v>
      </c>
      <c r="E552" s="408">
        <v>2025</v>
      </c>
      <c r="F552" s="412">
        <v>760000</v>
      </c>
      <c r="G552" s="410">
        <v>60000</v>
      </c>
      <c r="H552" s="304">
        <v>0</v>
      </c>
      <c r="I552" s="304">
        <v>0</v>
      </c>
      <c r="J552" s="304">
        <v>0</v>
      </c>
      <c r="K552" s="304">
        <v>700000</v>
      </c>
      <c r="L552" s="304">
        <v>0</v>
      </c>
      <c r="M552" s="304">
        <v>0</v>
      </c>
      <c r="N552" s="304">
        <v>0</v>
      </c>
      <c r="O552" s="304">
        <v>0</v>
      </c>
      <c r="P552" s="304">
        <v>0</v>
      </c>
      <c r="Q552" s="304">
        <v>0</v>
      </c>
      <c r="R552" s="355"/>
      <c r="S552" s="355"/>
      <c r="T552" s="355"/>
      <c r="U552" s="355"/>
      <c r="V552" s="355"/>
      <c r="W552" s="355"/>
      <c r="X552" s="355"/>
      <c r="Y552" s="355"/>
      <c r="Z552" s="355"/>
      <c r="AA552" s="355"/>
      <c r="AB552" s="355"/>
      <c r="AC552" s="355"/>
      <c r="AD552" s="406"/>
      <c r="AE552" s="411">
        <v>760000</v>
      </c>
      <c r="AF552" s="334"/>
      <c r="AG552" s="20">
        <f t="shared" si="73"/>
        <v>760000</v>
      </c>
      <c r="AH552" s="187" t="str">
        <f t="shared" si="74"/>
        <v>OK</v>
      </c>
      <c r="AI552" s="21" t="str">
        <f t="shared" si="75"/>
        <v>OK</v>
      </c>
      <c r="AJ552" s="401"/>
      <c r="AK552" s="402"/>
      <c r="AL552" s="402"/>
      <c r="AM552" s="402"/>
      <c r="AN552" s="402"/>
      <c r="AO552" s="402"/>
      <c r="AP552" s="402"/>
      <c r="AQ552" s="402"/>
      <c r="AR552" s="402"/>
      <c r="AS552" s="402"/>
      <c r="AT552" s="402"/>
      <c r="AU552" s="402"/>
    </row>
    <row r="553" spans="1:47" s="352" customFormat="1" ht="79.5" customHeight="1" x14ac:dyDescent="0.3">
      <c r="A553" s="39" t="s">
        <v>1160</v>
      </c>
      <c r="B553" s="279" t="s">
        <v>1113</v>
      </c>
      <c r="C553" s="304" t="s">
        <v>391</v>
      </c>
      <c r="D553" s="277">
        <v>2021</v>
      </c>
      <c r="E553" s="408">
        <v>2024</v>
      </c>
      <c r="F553" s="412">
        <v>12000000</v>
      </c>
      <c r="G553" s="410">
        <v>3000000</v>
      </c>
      <c r="H553" s="304">
        <v>0</v>
      </c>
      <c r="I553" s="304">
        <v>0</v>
      </c>
      <c r="J553" s="304">
        <v>9000000</v>
      </c>
      <c r="K553" s="304">
        <v>0</v>
      </c>
      <c r="L553" s="304">
        <v>0</v>
      </c>
      <c r="M553" s="304">
        <v>0</v>
      </c>
      <c r="N553" s="304">
        <v>0</v>
      </c>
      <c r="O553" s="304">
        <v>0</v>
      </c>
      <c r="P553" s="304">
        <v>0</v>
      </c>
      <c r="Q553" s="304">
        <v>0</v>
      </c>
      <c r="R553" s="355"/>
      <c r="S553" s="355"/>
      <c r="T553" s="355"/>
      <c r="U553" s="355"/>
      <c r="V553" s="355"/>
      <c r="W553" s="355"/>
      <c r="X553" s="355"/>
      <c r="Y553" s="355"/>
      <c r="Z553" s="355"/>
      <c r="AA553" s="355"/>
      <c r="AB553" s="355"/>
      <c r="AC553" s="355"/>
      <c r="AD553" s="406"/>
      <c r="AE553" s="411">
        <v>12000000</v>
      </c>
      <c r="AF553" s="334"/>
      <c r="AG553" s="20">
        <f t="shared" si="73"/>
        <v>12000000</v>
      </c>
      <c r="AH553" s="187" t="str">
        <f t="shared" si="74"/>
        <v>OK</v>
      </c>
      <c r="AI553" s="21" t="str">
        <f t="shared" si="75"/>
        <v>OK</v>
      </c>
      <c r="AJ553" s="401"/>
      <c r="AK553" s="402"/>
      <c r="AL553" s="402"/>
      <c r="AM553" s="402"/>
      <c r="AN553" s="402"/>
      <c r="AO553" s="402"/>
      <c r="AP553" s="402"/>
      <c r="AQ553" s="402"/>
      <c r="AR553" s="402"/>
      <c r="AS553" s="402"/>
      <c r="AT553" s="402"/>
      <c r="AU553" s="402"/>
    </row>
    <row r="554" spans="1:47" s="352" customFormat="1" ht="79.5" customHeight="1" x14ac:dyDescent="0.3">
      <c r="A554" s="39" t="s">
        <v>1161</v>
      </c>
      <c r="B554" s="279" t="s">
        <v>1114</v>
      </c>
      <c r="C554" s="304" t="s">
        <v>391</v>
      </c>
      <c r="D554" s="277">
        <v>2020</v>
      </c>
      <c r="E554" s="408">
        <v>2021</v>
      </c>
      <c r="F554" s="412">
        <v>280000</v>
      </c>
      <c r="G554" s="410">
        <v>260000</v>
      </c>
      <c r="H554" s="304">
        <v>0</v>
      </c>
      <c r="I554" s="304">
        <v>0</v>
      </c>
      <c r="J554" s="304">
        <v>0</v>
      </c>
      <c r="K554" s="304">
        <v>0</v>
      </c>
      <c r="L554" s="304">
        <v>0</v>
      </c>
      <c r="M554" s="304">
        <v>0</v>
      </c>
      <c r="N554" s="304">
        <v>0</v>
      </c>
      <c r="O554" s="304">
        <v>0</v>
      </c>
      <c r="P554" s="304">
        <v>0</v>
      </c>
      <c r="Q554" s="304">
        <v>0</v>
      </c>
      <c r="R554" s="355"/>
      <c r="S554" s="355"/>
      <c r="T554" s="355"/>
      <c r="U554" s="355"/>
      <c r="V554" s="355"/>
      <c r="W554" s="355"/>
      <c r="X554" s="355"/>
      <c r="Y554" s="355"/>
      <c r="Z554" s="355"/>
      <c r="AA554" s="355"/>
      <c r="AB554" s="355"/>
      <c r="AC554" s="355"/>
      <c r="AD554" s="406"/>
      <c r="AE554" s="411">
        <v>260000</v>
      </c>
      <c r="AF554" s="334"/>
      <c r="AG554" s="20">
        <f t="shared" si="73"/>
        <v>260000</v>
      </c>
      <c r="AH554" s="187" t="str">
        <f t="shared" si="74"/>
        <v>OK</v>
      </c>
      <c r="AI554" s="21" t="str">
        <f t="shared" si="75"/>
        <v>OK</v>
      </c>
      <c r="AJ554" s="401"/>
      <c r="AK554" s="402"/>
      <c r="AL554" s="402"/>
      <c r="AM554" s="402"/>
      <c r="AN554" s="402"/>
      <c r="AO554" s="402"/>
      <c r="AP554" s="402"/>
      <c r="AQ554" s="402"/>
      <c r="AR554" s="402"/>
      <c r="AS554" s="402"/>
      <c r="AT554" s="402"/>
      <c r="AU554" s="402"/>
    </row>
    <row r="555" spans="1:47" s="352" customFormat="1" ht="79.5" customHeight="1" x14ac:dyDescent="0.3">
      <c r="A555" s="39" t="s">
        <v>1162</v>
      </c>
      <c r="B555" s="279" t="s">
        <v>1115</v>
      </c>
      <c r="C555" s="304" t="s">
        <v>1116</v>
      </c>
      <c r="D555" s="277">
        <v>2021</v>
      </c>
      <c r="E555" s="408">
        <v>2025</v>
      </c>
      <c r="F555" s="412">
        <v>550000</v>
      </c>
      <c r="G555" s="410">
        <v>50000</v>
      </c>
      <c r="H555" s="304">
        <v>0</v>
      </c>
      <c r="I555" s="304">
        <v>0</v>
      </c>
      <c r="J555" s="304">
        <v>0</v>
      </c>
      <c r="K555" s="304">
        <v>500000</v>
      </c>
      <c r="L555" s="304">
        <v>0</v>
      </c>
      <c r="M555" s="304">
        <v>0</v>
      </c>
      <c r="N555" s="304">
        <v>0</v>
      </c>
      <c r="O555" s="304">
        <v>0</v>
      </c>
      <c r="P555" s="304">
        <v>0</v>
      </c>
      <c r="Q555" s="304">
        <v>0</v>
      </c>
      <c r="R555" s="355"/>
      <c r="S555" s="355"/>
      <c r="T555" s="355"/>
      <c r="U555" s="355"/>
      <c r="V555" s="355"/>
      <c r="W555" s="355"/>
      <c r="X555" s="355"/>
      <c r="Y555" s="355"/>
      <c r="Z555" s="355"/>
      <c r="AA555" s="355"/>
      <c r="AB555" s="355"/>
      <c r="AC555" s="355"/>
      <c r="AD555" s="406"/>
      <c r="AE555" s="411">
        <v>550000</v>
      </c>
      <c r="AF555" s="334"/>
      <c r="AG555" s="20">
        <f t="shared" si="73"/>
        <v>550000</v>
      </c>
      <c r="AH555" s="187" t="str">
        <f t="shared" si="74"/>
        <v>OK</v>
      </c>
      <c r="AI555" s="21" t="str">
        <f t="shared" si="75"/>
        <v>OK</v>
      </c>
      <c r="AJ555" s="401"/>
      <c r="AK555" s="402"/>
      <c r="AL555" s="402"/>
      <c r="AM555" s="402"/>
      <c r="AN555" s="402"/>
      <c r="AO555" s="402"/>
      <c r="AP555" s="402"/>
      <c r="AQ555" s="402"/>
      <c r="AR555" s="402"/>
      <c r="AS555" s="402"/>
      <c r="AT555" s="402"/>
      <c r="AU555" s="402"/>
    </row>
    <row r="556" spans="1:47" s="352" customFormat="1" ht="79.5" customHeight="1" x14ac:dyDescent="0.3">
      <c r="A556" s="39" t="s">
        <v>1163</v>
      </c>
      <c r="B556" s="279" t="s">
        <v>1117</v>
      </c>
      <c r="C556" s="304" t="s">
        <v>391</v>
      </c>
      <c r="D556" s="277">
        <v>2021</v>
      </c>
      <c r="E556" s="408">
        <v>2022</v>
      </c>
      <c r="F556" s="412">
        <v>320000</v>
      </c>
      <c r="G556" s="410">
        <v>70000</v>
      </c>
      <c r="H556" s="304">
        <v>250000</v>
      </c>
      <c r="I556" s="304">
        <v>0</v>
      </c>
      <c r="J556" s="304">
        <v>0</v>
      </c>
      <c r="K556" s="304">
        <v>0</v>
      </c>
      <c r="L556" s="304">
        <v>0</v>
      </c>
      <c r="M556" s="304">
        <v>0</v>
      </c>
      <c r="N556" s="304">
        <v>0</v>
      </c>
      <c r="O556" s="304">
        <v>0</v>
      </c>
      <c r="P556" s="304">
        <v>0</v>
      </c>
      <c r="Q556" s="304">
        <v>0</v>
      </c>
      <c r="R556" s="355"/>
      <c r="S556" s="355"/>
      <c r="T556" s="355"/>
      <c r="U556" s="355"/>
      <c r="V556" s="355"/>
      <c r="W556" s="355"/>
      <c r="X556" s="355"/>
      <c r="Y556" s="355"/>
      <c r="Z556" s="355"/>
      <c r="AA556" s="355"/>
      <c r="AB556" s="355"/>
      <c r="AC556" s="355"/>
      <c r="AD556" s="406"/>
      <c r="AE556" s="411">
        <v>320000</v>
      </c>
      <c r="AF556" s="334"/>
      <c r="AG556" s="20">
        <f t="shared" si="73"/>
        <v>320000</v>
      </c>
      <c r="AH556" s="187" t="str">
        <f t="shared" si="74"/>
        <v>OK</v>
      </c>
      <c r="AI556" s="21" t="str">
        <f t="shared" si="75"/>
        <v>OK</v>
      </c>
      <c r="AJ556" s="401"/>
      <c r="AK556" s="402"/>
      <c r="AL556" s="402"/>
      <c r="AM556" s="402"/>
      <c r="AN556" s="402"/>
      <c r="AO556" s="402"/>
      <c r="AP556" s="402"/>
      <c r="AQ556" s="402"/>
      <c r="AR556" s="402"/>
      <c r="AS556" s="402"/>
      <c r="AT556" s="402"/>
      <c r="AU556" s="402"/>
    </row>
    <row r="557" spans="1:47" s="352" customFormat="1" ht="79.5" customHeight="1" x14ac:dyDescent="0.3">
      <c r="A557" s="39" t="s">
        <v>1164</v>
      </c>
      <c r="B557" s="279" t="s">
        <v>1118</v>
      </c>
      <c r="C557" s="304" t="s">
        <v>391</v>
      </c>
      <c r="D557" s="277">
        <v>2021</v>
      </c>
      <c r="E557" s="408">
        <v>2025</v>
      </c>
      <c r="F557" s="412">
        <v>800000</v>
      </c>
      <c r="G557" s="410">
        <v>60000</v>
      </c>
      <c r="H557" s="304">
        <v>0</v>
      </c>
      <c r="I557" s="304">
        <v>0</v>
      </c>
      <c r="J557" s="304">
        <v>0</v>
      </c>
      <c r="K557" s="304">
        <v>740000</v>
      </c>
      <c r="L557" s="304">
        <v>0</v>
      </c>
      <c r="M557" s="304">
        <v>0</v>
      </c>
      <c r="N557" s="304">
        <v>0</v>
      </c>
      <c r="O557" s="304">
        <v>0</v>
      </c>
      <c r="P557" s="304">
        <v>0</v>
      </c>
      <c r="Q557" s="304">
        <v>0</v>
      </c>
      <c r="R557" s="355"/>
      <c r="S557" s="355"/>
      <c r="T557" s="355"/>
      <c r="U557" s="355"/>
      <c r="V557" s="355"/>
      <c r="W557" s="355"/>
      <c r="X557" s="355"/>
      <c r="Y557" s="355"/>
      <c r="Z557" s="355"/>
      <c r="AA557" s="355"/>
      <c r="AB557" s="355"/>
      <c r="AC557" s="355"/>
      <c r="AD557" s="406"/>
      <c r="AE557" s="411">
        <v>800000</v>
      </c>
      <c r="AF557" s="334"/>
      <c r="AG557" s="20">
        <f t="shared" si="73"/>
        <v>800000</v>
      </c>
      <c r="AH557" s="187" t="str">
        <f t="shared" si="74"/>
        <v>OK</v>
      </c>
      <c r="AI557" s="21" t="str">
        <f t="shared" si="75"/>
        <v>OK</v>
      </c>
      <c r="AJ557" s="401"/>
      <c r="AK557" s="402"/>
      <c r="AL557" s="402"/>
      <c r="AM557" s="402"/>
      <c r="AN557" s="402"/>
      <c r="AO557" s="402"/>
      <c r="AP557" s="402"/>
      <c r="AQ557" s="402"/>
      <c r="AR557" s="402"/>
      <c r="AS557" s="402"/>
      <c r="AT557" s="402"/>
      <c r="AU557" s="402"/>
    </row>
    <row r="558" spans="1:47" s="352" customFormat="1" ht="79.5" customHeight="1" x14ac:dyDescent="0.3">
      <c r="A558" s="39" t="s">
        <v>1165</v>
      </c>
      <c r="B558" s="296" t="s">
        <v>1185</v>
      </c>
      <c r="C558" s="304" t="s">
        <v>391</v>
      </c>
      <c r="D558" s="277">
        <v>2021</v>
      </c>
      <c r="E558" s="408">
        <v>2025</v>
      </c>
      <c r="F558" s="412">
        <v>900000</v>
      </c>
      <c r="G558" s="410">
        <v>100000</v>
      </c>
      <c r="H558" s="304">
        <v>0</v>
      </c>
      <c r="I558" s="304">
        <v>0</v>
      </c>
      <c r="J558" s="304">
        <v>0</v>
      </c>
      <c r="K558" s="304">
        <v>800000</v>
      </c>
      <c r="L558" s="304">
        <v>0</v>
      </c>
      <c r="M558" s="304">
        <v>0</v>
      </c>
      <c r="N558" s="304">
        <v>0</v>
      </c>
      <c r="O558" s="304">
        <v>0</v>
      </c>
      <c r="P558" s="304">
        <v>0</v>
      </c>
      <c r="Q558" s="304">
        <v>0</v>
      </c>
      <c r="R558" s="355"/>
      <c r="S558" s="355"/>
      <c r="T558" s="355"/>
      <c r="U558" s="355"/>
      <c r="V558" s="355"/>
      <c r="W558" s="355"/>
      <c r="X558" s="355"/>
      <c r="Y558" s="355"/>
      <c r="Z558" s="355"/>
      <c r="AA558" s="355"/>
      <c r="AB558" s="355"/>
      <c r="AC558" s="355"/>
      <c r="AD558" s="406"/>
      <c r="AE558" s="411">
        <v>900000</v>
      </c>
      <c r="AF558" s="334"/>
      <c r="AG558" s="20">
        <f t="shared" si="73"/>
        <v>900000</v>
      </c>
      <c r="AH558" s="187" t="str">
        <f t="shared" si="74"/>
        <v>OK</v>
      </c>
      <c r="AI558" s="21" t="str">
        <f t="shared" si="75"/>
        <v>OK</v>
      </c>
      <c r="AJ558" s="401"/>
      <c r="AK558" s="402"/>
      <c r="AL558" s="402"/>
      <c r="AM558" s="402"/>
      <c r="AN558" s="402"/>
      <c r="AO558" s="402"/>
      <c r="AP558" s="402"/>
      <c r="AQ558" s="402"/>
      <c r="AR558" s="402"/>
      <c r="AS558" s="402"/>
      <c r="AT558" s="402"/>
      <c r="AU558" s="402"/>
    </row>
    <row r="559" spans="1:47" s="352" customFormat="1" ht="115.5" customHeight="1" x14ac:dyDescent="0.3">
      <c r="A559" s="39" t="s">
        <v>1166</v>
      </c>
      <c r="B559" s="279" t="s">
        <v>1119</v>
      </c>
      <c r="C559" s="304" t="s">
        <v>122</v>
      </c>
      <c r="D559" s="277">
        <v>2021</v>
      </c>
      <c r="E559" s="408">
        <v>2022</v>
      </c>
      <c r="F559" s="412">
        <v>390000</v>
      </c>
      <c r="G559" s="410">
        <v>40000</v>
      </c>
      <c r="H559" s="304">
        <v>350000</v>
      </c>
      <c r="I559" s="304">
        <v>0</v>
      </c>
      <c r="J559" s="304">
        <v>0</v>
      </c>
      <c r="K559" s="304">
        <v>0</v>
      </c>
      <c r="L559" s="304">
        <v>0</v>
      </c>
      <c r="M559" s="304">
        <v>0</v>
      </c>
      <c r="N559" s="304">
        <v>0</v>
      </c>
      <c r="O559" s="304">
        <v>0</v>
      </c>
      <c r="P559" s="304">
        <v>0</v>
      </c>
      <c r="Q559" s="304">
        <v>0</v>
      </c>
      <c r="R559" s="355"/>
      <c r="S559" s="355"/>
      <c r="T559" s="355"/>
      <c r="U559" s="355"/>
      <c r="V559" s="355"/>
      <c r="W559" s="355"/>
      <c r="X559" s="355"/>
      <c r="Y559" s="355"/>
      <c r="Z559" s="355"/>
      <c r="AA559" s="355"/>
      <c r="AB559" s="355"/>
      <c r="AC559" s="355"/>
      <c r="AD559" s="406"/>
      <c r="AE559" s="411">
        <v>390000</v>
      </c>
      <c r="AF559" s="334"/>
      <c r="AG559" s="20">
        <f t="shared" si="73"/>
        <v>390000</v>
      </c>
      <c r="AH559" s="187" t="str">
        <f t="shared" si="74"/>
        <v>OK</v>
      </c>
      <c r="AI559" s="21" t="str">
        <f t="shared" si="75"/>
        <v>OK</v>
      </c>
      <c r="AJ559" s="401"/>
      <c r="AK559" s="402"/>
      <c r="AL559" s="402"/>
      <c r="AM559" s="402"/>
      <c r="AN559" s="402"/>
      <c r="AO559" s="402"/>
      <c r="AP559" s="402"/>
      <c r="AQ559" s="402"/>
      <c r="AR559" s="402"/>
      <c r="AS559" s="402"/>
      <c r="AT559" s="402"/>
      <c r="AU559" s="402"/>
    </row>
    <row r="560" spans="1:47" s="352" customFormat="1" ht="87.75" customHeight="1" x14ac:dyDescent="0.3">
      <c r="A560" s="39" t="s">
        <v>1167</v>
      </c>
      <c r="B560" s="279" t="s">
        <v>1120</v>
      </c>
      <c r="C560" s="304" t="s">
        <v>122</v>
      </c>
      <c r="D560" s="277">
        <v>2021</v>
      </c>
      <c r="E560" s="408">
        <v>2025</v>
      </c>
      <c r="F560" s="412">
        <v>2300000</v>
      </c>
      <c r="G560" s="410">
        <v>300000</v>
      </c>
      <c r="H560" s="304">
        <v>300000</v>
      </c>
      <c r="I560" s="304">
        <v>0</v>
      </c>
      <c r="J560" s="304">
        <v>0</v>
      </c>
      <c r="K560" s="304">
        <v>1700000</v>
      </c>
      <c r="L560" s="304">
        <v>0</v>
      </c>
      <c r="M560" s="304">
        <v>0</v>
      </c>
      <c r="N560" s="304">
        <v>0</v>
      </c>
      <c r="O560" s="304">
        <v>0</v>
      </c>
      <c r="P560" s="304">
        <v>0</v>
      </c>
      <c r="Q560" s="304">
        <v>0</v>
      </c>
      <c r="R560" s="355"/>
      <c r="S560" s="355"/>
      <c r="T560" s="355"/>
      <c r="U560" s="355"/>
      <c r="V560" s="355"/>
      <c r="W560" s="355"/>
      <c r="X560" s="355"/>
      <c r="Y560" s="355"/>
      <c r="Z560" s="355"/>
      <c r="AA560" s="355"/>
      <c r="AB560" s="355"/>
      <c r="AC560" s="355"/>
      <c r="AD560" s="406"/>
      <c r="AE560" s="411">
        <v>2300000</v>
      </c>
      <c r="AF560" s="334"/>
      <c r="AG560" s="20">
        <f t="shared" si="73"/>
        <v>2300000</v>
      </c>
      <c r="AH560" s="187" t="str">
        <f t="shared" si="74"/>
        <v>OK</v>
      </c>
      <c r="AI560" s="21" t="str">
        <f t="shared" si="75"/>
        <v>OK</v>
      </c>
      <c r="AJ560" s="401"/>
      <c r="AK560" s="402"/>
      <c r="AL560" s="402"/>
      <c r="AM560" s="402"/>
      <c r="AN560" s="402"/>
      <c r="AO560" s="402"/>
      <c r="AP560" s="402"/>
      <c r="AQ560" s="402"/>
      <c r="AR560" s="402"/>
      <c r="AS560" s="402"/>
      <c r="AT560" s="402"/>
      <c r="AU560" s="402"/>
    </row>
    <row r="561" spans="1:47" s="352" customFormat="1" ht="87.75" customHeight="1" x14ac:dyDescent="0.3">
      <c r="A561" s="39" t="s">
        <v>1168</v>
      </c>
      <c r="B561" s="279" t="s">
        <v>1121</v>
      </c>
      <c r="C561" s="304" t="s">
        <v>122</v>
      </c>
      <c r="D561" s="277">
        <v>2021</v>
      </c>
      <c r="E561" s="408">
        <v>2022</v>
      </c>
      <c r="F561" s="412">
        <v>1700000</v>
      </c>
      <c r="G561" s="410">
        <v>500000</v>
      </c>
      <c r="H561" s="304">
        <v>1200000</v>
      </c>
      <c r="I561" s="304">
        <v>0</v>
      </c>
      <c r="J561" s="304">
        <v>0</v>
      </c>
      <c r="K561" s="304">
        <v>0</v>
      </c>
      <c r="L561" s="304">
        <v>0</v>
      </c>
      <c r="M561" s="304">
        <v>0</v>
      </c>
      <c r="N561" s="304">
        <v>0</v>
      </c>
      <c r="O561" s="304">
        <v>0</v>
      </c>
      <c r="P561" s="304">
        <v>0</v>
      </c>
      <c r="Q561" s="304">
        <v>0</v>
      </c>
      <c r="R561" s="355"/>
      <c r="S561" s="355"/>
      <c r="T561" s="355"/>
      <c r="U561" s="355"/>
      <c r="V561" s="355"/>
      <c r="W561" s="355"/>
      <c r="X561" s="355"/>
      <c r="Y561" s="355"/>
      <c r="Z561" s="355"/>
      <c r="AA561" s="355"/>
      <c r="AB561" s="355"/>
      <c r="AC561" s="355"/>
      <c r="AD561" s="406"/>
      <c r="AE561" s="411">
        <v>1700000</v>
      </c>
      <c r="AF561" s="334"/>
      <c r="AG561" s="20">
        <f t="shared" si="73"/>
        <v>1700000</v>
      </c>
      <c r="AH561" s="187" t="str">
        <f t="shared" si="74"/>
        <v>OK</v>
      </c>
      <c r="AI561" s="21" t="str">
        <f t="shared" si="75"/>
        <v>OK</v>
      </c>
      <c r="AJ561" s="401"/>
      <c r="AK561" s="402"/>
      <c r="AL561" s="402"/>
      <c r="AM561" s="402"/>
      <c r="AN561" s="402"/>
      <c r="AO561" s="402"/>
      <c r="AP561" s="402"/>
      <c r="AQ561" s="402"/>
      <c r="AR561" s="402"/>
      <c r="AS561" s="402"/>
      <c r="AT561" s="402"/>
      <c r="AU561" s="402"/>
    </row>
    <row r="562" spans="1:47" s="352" customFormat="1" ht="87.75" customHeight="1" x14ac:dyDescent="0.3">
      <c r="A562" s="39" t="s">
        <v>1169</v>
      </c>
      <c r="B562" s="279" t="s">
        <v>1182</v>
      </c>
      <c r="C562" s="304" t="s">
        <v>122</v>
      </c>
      <c r="D562" s="277">
        <v>2021</v>
      </c>
      <c r="E562" s="408">
        <v>2025</v>
      </c>
      <c r="F562" s="412">
        <v>400000</v>
      </c>
      <c r="G562" s="410">
        <v>0</v>
      </c>
      <c r="H562" s="304">
        <v>0</v>
      </c>
      <c r="I562" s="304">
        <v>0</v>
      </c>
      <c r="J562" s="304">
        <v>0</v>
      </c>
      <c r="K562" s="304">
        <v>400000</v>
      </c>
      <c r="L562" s="304">
        <v>0</v>
      </c>
      <c r="M562" s="304">
        <v>0</v>
      </c>
      <c r="N562" s="304">
        <v>0</v>
      </c>
      <c r="O562" s="304">
        <v>0</v>
      </c>
      <c r="P562" s="304">
        <v>0</v>
      </c>
      <c r="Q562" s="304">
        <v>0</v>
      </c>
      <c r="R562" s="355"/>
      <c r="S562" s="355"/>
      <c r="T562" s="355"/>
      <c r="U562" s="355"/>
      <c r="V562" s="355"/>
      <c r="W562" s="355"/>
      <c r="X562" s="355"/>
      <c r="Y562" s="355"/>
      <c r="Z562" s="355"/>
      <c r="AA562" s="355"/>
      <c r="AB562" s="355"/>
      <c r="AC562" s="355"/>
      <c r="AD562" s="406"/>
      <c r="AE562" s="411">
        <v>400000</v>
      </c>
      <c r="AF562" s="334"/>
      <c r="AG562" s="20">
        <f t="shared" si="73"/>
        <v>400000</v>
      </c>
      <c r="AH562" s="187" t="str">
        <f t="shared" si="74"/>
        <v>OK</v>
      </c>
      <c r="AI562" s="21" t="str">
        <f t="shared" si="75"/>
        <v>OK</v>
      </c>
      <c r="AJ562" s="401"/>
      <c r="AK562" s="402"/>
      <c r="AL562" s="402"/>
      <c r="AM562" s="402"/>
      <c r="AN562" s="402"/>
      <c r="AO562" s="402"/>
      <c r="AP562" s="402"/>
      <c r="AQ562" s="402"/>
      <c r="AR562" s="402"/>
      <c r="AS562" s="402"/>
      <c r="AT562" s="402"/>
      <c r="AU562" s="402"/>
    </row>
    <row r="563" spans="1:47" s="352" customFormat="1" ht="87.75" customHeight="1" x14ac:dyDescent="0.3">
      <c r="A563" s="39" t="s">
        <v>1170</v>
      </c>
      <c r="B563" s="279" t="s">
        <v>1122</v>
      </c>
      <c r="C563" s="304" t="s">
        <v>122</v>
      </c>
      <c r="D563" s="277">
        <v>2021</v>
      </c>
      <c r="E563" s="408">
        <v>2025</v>
      </c>
      <c r="F563" s="412">
        <v>5000000</v>
      </c>
      <c r="G563" s="410">
        <v>0</v>
      </c>
      <c r="H563" s="304">
        <v>200000</v>
      </c>
      <c r="I563" s="304">
        <v>200000</v>
      </c>
      <c r="J563" s="304">
        <v>200000</v>
      </c>
      <c r="K563" s="304">
        <v>4400000</v>
      </c>
      <c r="L563" s="304">
        <v>0</v>
      </c>
      <c r="M563" s="304">
        <v>0</v>
      </c>
      <c r="N563" s="304">
        <v>0</v>
      </c>
      <c r="O563" s="304">
        <v>0</v>
      </c>
      <c r="P563" s="304">
        <v>0</v>
      </c>
      <c r="Q563" s="304">
        <v>0</v>
      </c>
      <c r="R563" s="355"/>
      <c r="S563" s="355"/>
      <c r="T563" s="355"/>
      <c r="U563" s="355"/>
      <c r="V563" s="355"/>
      <c r="W563" s="355"/>
      <c r="X563" s="355"/>
      <c r="Y563" s="355"/>
      <c r="Z563" s="355"/>
      <c r="AA563" s="355"/>
      <c r="AB563" s="355"/>
      <c r="AC563" s="355"/>
      <c r="AD563" s="406"/>
      <c r="AE563" s="411">
        <v>5000000</v>
      </c>
      <c r="AF563" s="334"/>
      <c r="AG563" s="20">
        <f t="shared" si="73"/>
        <v>5000000</v>
      </c>
      <c r="AH563" s="187" t="str">
        <f t="shared" si="74"/>
        <v>OK</v>
      </c>
      <c r="AI563" s="21" t="str">
        <f t="shared" si="75"/>
        <v>OK</v>
      </c>
      <c r="AJ563" s="401"/>
      <c r="AK563" s="402"/>
      <c r="AL563" s="402"/>
      <c r="AM563" s="402"/>
      <c r="AN563" s="402"/>
      <c r="AO563" s="402"/>
      <c r="AP563" s="402"/>
      <c r="AQ563" s="402"/>
      <c r="AR563" s="402"/>
      <c r="AS563" s="402"/>
      <c r="AT563" s="402"/>
      <c r="AU563" s="402"/>
    </row>
    <row r="564" spans="1:47" s="352" customFormat="1" ht="87.75" customHeight="1" x14ac:dyDescent="0.3">
      <c r="A564" s="39" t="s">
        <v>1171</v>
      </c>
      <c r="B564" s="279" t="s">
        <v>1123</v>
      </c>
      <c r="C564" s="304" t="s">
        <v>122</v>
      </c>
      <c r="D564" s="277">
        <v>2021</v>
      </c>
      <c r="E564" s="408">
        <v>2025</v>
      </c>
      <c r="F564" s="412">
        <v>800000</v>
      </c>
      <c r="G564" s="410">
        <v>100000</v>
      </c>
      <c r="H564" s="304">
        <v>0</v>
      </c>
      <c r="I564" s="304">
        <v>0</v>
      </c>
      <c r="J564" s="304">
        <v>0</v>
      </c>
      <c r="K564" s="304">
        <v>700000</v>
      </c>
      <c r="L564" s="304">
        <v>0</v>
      </c>
      <c r="M564" s="304">
        <v>0</v>
      </c>
      <c r="N564" s="304">
        <v>0</v>
      </c>
      <c r="O564" s="304">
        <v>0</v>
      </c>
      <c r="P564" s="304">
        <v>0</v>
      </c>
      <c r="Q564" s="304">
        <v>0</v>
      </c>
      <c r="R564" s="355"/>
      <c r="S564" s="355"/>
      <c r="T564" s="355"/>
      <c r="U564" s="355"/>
      <c r="V564" s="355"/>
      <c r="W564" s="355"/>
      <c r="X564" s="355"/>
      <c r="Y564" s="355"/>
      <c r="Z564" s="355"/>
      <c r="AA564" s="355"/>
      <c r="AB564" s="355"/>
      <c r="AC564" s="355"/>
      <c r="AD564" s="406"/>
      <c r="AE564" s="411">
        <v>800000</v>
      </c>
      <c r="AF564" s="334"/>
      <c r="AG564" s="20">
        <f t="shared" si="73"/>
        <v>800000</v>
      </c>
      <c r="AH564" s="187" t="str">
        <f t="shared" si="74"/>
        <v>OK</v>
      </c>
      <c r="AI564" s="21" t="str">
        <f t="shared" si="75"/>
        <v>OK</v>
      </c>
      <c r="AJ564" s="401"/>
      <c r="AK564" s="402"/>
      <c r="AL564" s="402"/>
      <c r="AM564" s="402"/>
      <c r="AN564" s="402"/>
      <c r="AO564" s="402"/>
      <c r="AP564" s="402"/>
      <c r="AQ564" s="402"/>
      <c r="AR564" s="402"/>
      <c r="AS564" s="402"/>
      <c r="AT564" s="402"/>
      <c r="AU564" s="402"/>
    </row>
    <row r="565" spans="1:47" s="352" customFormat="1" ht="87.75" customHeight="1" x14ac:dyDescent="0.3">
      <c r="A565" s="39" t="s">
        <v>1172</v>
      </c>
      <c r="B565" s="279" t="s">
        <v>1124</v>
      </c>
      <c r="C565" s="304" t="s">
        <v>708</v>
      </c>
      <c r="D565" s="277">
        <v>2021</v>
      </c>
      <c r="E565" s="408">
        <v>2023</v>
      </c>
      <c r="F565" s="412">
        <v>1000000</v>
      </c>
      <c r="G565" s="410">
        <v>500000</v>
      </c>
      <c r="H565" s="304">
        <v>250000</v>
      </c>
      <c r="I565" s="304">
        <v>250000</v>
      </c>
      <c r="J565" s="304">
        <v>0</v>
      </c>
      <c r="K565" s="304">
        <v>0</v>
      </c>
      <c r="L565" s="304">
        <v>0</v>
      </c>
      <c r="M565" s="304">
        <v>0</v>
      </c>
      <c r="N565" s="304">
        <v>0</v>
      </c>
      <c r="O565" s="304">
        <v>0</v>
      </c>
      <c r="P565" s="304">
        <v>0</v>
      </c>
      <c r="Q565" s="304">
        <v>0</v>
      </c>
      <c r="R565" s="355"/>
      <c r="S565" s="355"/>
      <c r="T565" s="355"/>
      <c r="U565" s="355"/>
      <c r="V565" s="355"/>
      <c r="W565" s="355"/>
      <c r="X565" s="355"/>
      <c r="Y565" s="355"/>
      <c r="Z565" s="355"/>
      <c r="AA565" s="355"/>
      <c r="AB565" s="355"/>
      <c r="AC565" s="355"/>
      <c r="AD565" s="406"/>
      <c r="AE565" s="411">
        <v>1000000</v>
      </c>
      <c r="AF565" s="334"/>
      <c r="AG565" s="20">
        <f t="shared" si="73"/>
        <v>1000000</v>
      </c>
      <c r="AH565" s="187" t="str">
        <f t="shared" si="74"/>
        <v>OK</v>
      </c>
      <c r="AI565" s="21" t="str">
        <f t="shared" si="75"/>
        <v>OK</v>
      </c>
      <c r="AJ565" s="401"/>
      <c r="AK565" s="402"/>
      <c r="AL565" s="402"/>
      <c r="AM565" s="402"/>
      <c r="AN565" s="402"/>
      <c r="AO565" s="402"/>
      <c r="AP565" s="402"/>
      <c r="AQ565" s="402"/>
      <c r="AR565" s="402"/>
      <c r="AS565" s="402"/>
      <c r="AT565" s="402"/>
      <c r="AU565" s="402"/>
    </row>
    <row r="566" spans="1:47" s="352" customFormat="1" ht="87.75" customHeight="1" x14ac:dyDescent="0.3">
      <c r="A566" s="39" t="s">
        <v>1173</v>
      </c>
      <c r="B566" s="279" t="s">
        <v>1200</v>
      </c>
      <c r="C566" s="304" t="s">
        <v>433</v>
      </c>
      <c r="D566" s="277">
        <v>2020</v>
      </c>
      <c r="E566" s="408">
        <v>2021</v>
      </c>
      <c r="F566" s="412">
        <v>2000000</v>
      </c>
      <c r="G566" s="410">
        <v>2000000</v>
      </c>
      <c r="H566" s="410">
        <v>0</v>
      </c>
      <c r="I566" s="410">
        <v>0</v>
      </c>
      <c r="J566" s="410">
        <v>0</v>
      </c>
      <c r="K566" s="410">
        <v>0</v>
      </c>
      <c r="L566" s="410">
        <v>0</v>
      </c>
      <c r="M566" s="410">
        <v>0</v>
      </c>
      <c r="N566" s="410">
        <v>0</v>
      </c>
      <c r="O566" s="410">
        <v>0</v>
      </c>
      <c r="P566" s="410">
        <v>0</v>
      </c>
      <c r="Q566" s="410">
        <v>0</v>
      </c>
      <c r="R566" s="355"/>
      <c r="S566" s="355"/>
      <c r="T566" s="355"/>
      <c r="U566" s="355"/>
      <c r="V566" s="355"/>
      <c r="W566" s="355"/>
      <c r="X566" s="355"/>
      <c r="Y566" s="355"/>
      <c r="Z566" s="355"/>
      <c r="AA566" s="355"/>
      <c r="AB566" s="355"/>
      <c r="AC566" s="355"/>
      <c r="AD566" s="406"/>
      <c r="AE566" s="411">
        <v>2000000</v>
      </c>
      <c r="AF566" s="334"/>
      <c r="AG566" s="20">
        <f t="shared" si="73"/>
        <v>2000000</v>
      </c>
      <c r="AH566" s="187" t="str">
        <f t="shared" si="74"/>
        <v>OK</v>
      </c>
      <c r="AI566" s="21" t="str">
        <f t="shared" si="75"/>
        <v>OK</v>
      </c>
      <c r="AJ566" s="401"/>
      <c r="AK566" s="402"/>
      <c r="AL566" s="402"/>
      <c r="AM566" s="402"/>
      <c r="AN566" s="402"/>
      <c r="AO566" s="402"/>
      <c r="AP566" s="402"/>
      <c r="AQ566" s="402"/>
      <c r="AR566" s="402"/>
      <c r="AS566" s="402"/>
      <c r="AT566" s="402"/>
      <c r="AU566" s="402"/>
    </row>
    <row r="567" spans="1:47" ht="90.75" customHeight="1" x14ac:dyDescent="0.3">
      <c r="A567" s="39" t="s">
        <v>1175</v>
      </c>
      <c r="B567" s="279" t="s">
        <v>1174</v>
      </c>
      <c r="C567" s="304" t="s">
        <v>431</v>
      </c>
      <c r="D567" s="277">
        <v>2017</v>
      </c>
      <c r="E567" s="408">
        <v>2021</v>
      </c>
      <c r="F567" s="412">
        <v>1700000</v>
      </c>
      <c r="G567" s="410">
        <v>1700000</v>
      </c>
      <c r="H567" s="410">
        <v>0</v>
      </c>
      <c r="I567" s="410">
        <v>0</v>
      </c>
      <c r="J567" s="410">
        <v>0</v>
      </c>
      <c r="K567" s="410">
        <v>0</v>
      </c>
      <c r="L567" s="410">
        <v>0</v>
      </c>
      <c r="M567" s="410">
        <v>0</v>
      </c>
      <c r="N567" s="410">
        <v>0</v>
      </c>
      <c r="O567" s="410">
        <v>0</v>
      </c>
      <c r="P567" s="410">
        <v>0</v>
      </c>
      <c r="Q567" s="410">
        <v>0</v>
      </c>
      <c r="R567" s="355"/>
      <c r="S567" s="355"/>
      <c r="T567" s="355"/>
      <c r="U567" s="355"/>
      <c r="V567" s="355"/>
      <c r="W567" s="355"/>
      <c r="X567" s="355"/>
      <c r="Y567" s="355"/>
      <c r="Z567" s="355"/>
      <c r="AA567" s="355"/>
      <c r="AB567" s="355"/>
      <c r="AC567" s="355"/>
      <c r="AD567" s="406"/>
      <c r="AE567" s="411">
        <v>1700000</v>
      </c>
      <c r="AF567" s="334"/>
      <c r="AG567" s="20">
        <f t="shared" si="73"/>
        <v>1700000</v>
      </c>
      <c r="AH567" s="187" t="str">
        <f t="shared" si="74"/>
        <v>OK</v>
      </c>
      <c r="AI567" s="21" t="str">
        <f t="shared" si="75"/>
        <v>OK</v>
      </c>
      <c r="AJ567" s="403"/>
      <c r="AK567" s="404"/>
      <c r="AL567" s="404"/>
      <c r="AM567" s="404"/>
      <c r="AN567" s="404"/>
      <c r="AO567" s="404"/>
      <c r="AP567" s="405"/>
      <c r="AQ567" s="404"/>
      <c r="AR567" s="404"/>
      <c r="AS567" s="404"/>
      <c r="AT567" s="404"/>
      <c r="AU567" s="404"/>
    </row>
    <row r="568" spans="1:47" ht="87.75" customHeight="1" x14ac:dyDescent="0.3">
      <c r="A568" s="39" t="s">
        <v>1178</v>
      </c>
      <c r="B568" s="279" t="s">
        <v>1176</v>
      </c>
      <c r="C568" s="304" t="s">
        <v>444</v>
      </c>
      <c r="D568" s="277">
        <v>2020</v>
      </c>
      <c r="E568" s="408">
        <v>2021</v>
      </c>
      <c r="F568" s="412">
        <v>300000</v>
      </c>
      <c r="G568" s="410">
        <v>300000</v>
      </c>
      <c r="H568" s="410">
        <v>0</v>
      </c>
      <c r="I568" s="410">
        <v>0</v>
      </c>
      <c r="J568" s="410">
        <v>0</v>
      </c>
      <c r="K568" s="410">
        <v>0</v>
      </c>
      <c r="L568" s="410">
        <v>0</v>
      </c>
      <c r="M568" s="410">
        <v>0</v>
      </c>
      <c r="N568" s="410">
        <v>0</v>
      </c>
      <c r="O568" s="410">
        <v>0</v>
      </c>
      <c r="P568" s="410">
        <v>0</v>
      </c>
      <c r="Q568" s="410">
        <v>0</v>
      </c>
      <c r="R568" s="355"/>
      <c r="S568" s="355"/>
      <c r="T568" s="355"/>
      <c r="U568" s="355"/>
      <c r="V568" s="355"/>
      <c r="W568" s="355"/>
      <c r="X568" s="355"/>
      <c r="Y568" s="355"/>
      <c r="Z568" s="355"/>
      <c r="AA568" s="355"/>
      <c r="AB568" s="355"/>
      <c r="AC568" s="355"/>
      <c r="AD568" s="406"/>
      <c r="AE568" s="411">
        <v>300000</v>
      </c>
      <c r="AF568" s="334"/>
      <c r="AG568" s="20">
        <f t="shared" si="73"/>
        <v>300000</v>
      </c>
      <c r="AH568" s="187" t="str">
        <f t="shared" si="74"/>
        <v>OK</v>
      </c>
      <c r="AI568" s="21" t="str">
        <f t="shared" si="75"/>
        <v>OK</v>
      </c>
      <c r="AJ568" s="403"/>
      <c r="AK568" s="404"/>
      <c r="AL568" s="404"/>
      <c r="AM568" s="404"/>
      <c r="AN568" s="404"/>
      <c r="AO568" s="404"/>
      <c r="AP568" s="405"/>
      <c r="AQ568" s="404"/>
      <c r="AR568" s="404"/>
      <c r="AS568" s="404"/>
      <c r="AT568" s="404"/>
      <c r="AU568" s="404"/>
    </row>
    <row r="569" spans="1:47" ht="87.75" customHeight="1" x14ac:dyDescent="0.3">
      <c r="A569" s="39" t="s">
        <v>1179</v>
      </c>
      <c r="B569" s="279" t="s">
        <v>1177</v>
      </c>
      <c r="C569" s="304" t="s">
        <v>426</v>
      </c>
      <c r="D569" s="277">
        <v>2017</v>
      </c>
      <c r="E569" s="408">
        <v>2021</v>
      </c>
      <c r="F569" s="412">
        <v>150000</v>
      </c>
      <c r="G569" s="410">
        <v>150000</v>
      </c>
      <c r="H569" s="410">
        <v>0</v>
      </c>
      <c r="I569" s="410">
        <v>0</v>
      </c>
      <c r="J569" s="410">
        <v>0</v>
      </c>
      <c r="K569" s="410">
        <v>0</v>
      </c>
      <c r="L569" s="410">
        <v>0</v>
      </c>
      <c r="M569" s="410">
        <v>0</v>
      </c>
      <c r="N569" s="410">
        <v>0</v>
      </c>
      <c r="O569" s="410">
        <v>0</v>
      </c>
      <c r="P569" s="410">
        <v>0</v>
      </c>
      <c r="Q569" s="410">
        <v>0</v>
      </c>
      <c r="R569" s="355"/>
      <c r="S569" s="355"/>
      <c r="T569" s="355"/>
      <c r="U569" s="355"/>
      <c r="V569" s="355"/>
      <c r="W569" s="355"/>
      <c r="X569" s="355"/>
      <c r="Y569" s="355"/>
      <c r="Z569" s="355"/>
      <c r="AA569" s="355"/>
      <c r="AB569" s="355"/>
      <c r="AC569" s="355"/>
      <c r="AD569" s="406"/>
      <c r="AE569" s="411">
        <v>150000</v>
      </c>
      <c r="AF569" s="334"/>
      <c r="AG569" s="20">
        <f t="shared" si="73"/>
        <v>150000</v>
      </c>
      <c r="AH569" s="187" t="str">
        <f t="shared" si="74"/>
        <v>OK</v>
      </c>
      <c r="AI569" s="21" t="str">
        <f t="shared" si="75"/>
        <v>OK</v>
      </c>
      <c r="AJ569" s="403"/>
      <c r="AK569" s="404"/>
      <c r="AL569" s="404"/>
      <c r="AM569" s="404"/>
      <c r="AN569" s="404"/>
      <c r="AO569" s="404"/>
      <c r="AP569" s="405"/>
      <c r="AQ569" s="404"/>
      <c r="AR569" s="404"/>
      <c r="AS569" s="404"/>
      <c r="AT569" s="404"/>
      <c r="AU569" s="404"/>
    </row>
    <row r="570" spans="1:47" ht="87.75" customHeight="1" x14ac:dyDescent="0.25">
      <c r="A570" s="277" t="s">
        <v>1180</v>
      </c>
      <c r="B570" s="284" t="s">
        <v>1198</v>
      </c>
      <c r="C570" s="35" t="s">
        <v>430</v>
      </c>
      <c r="D570" s="39">
        <v>2006</v>
      </c>
      <c r="E570" s="415">
        <v>2022</v>
      </c>
      <c r="F570" s="416">
        <v>4624511</v>
      </c>
      <c r="G570" s="417">
        <v>0</v>
      </c>
      <c r="H570" s="345">
        <v>2800000</v>
      </c>
      <c r="I570" s="345">
        <v>0</v>
      </c>
      <c r="J570" s="345">
        <v>0</v>
      </c>
      <c r="K570" s="345">
        <v>0</v>
      </c>
      <c r="L570" s="345">
        <v>0</v>
      </c>
      <c r="M570" s="345">
        <v>0</v>
      </c>
      <c r="N570" s="345">
        <v>0</v>
      </c>
      <c r="O570" s="345">
        <v>0</v>
      </c>
      <c r="P570" s="345">
        <v>0</v>
      </c>
      <c r="Q570" s="345">
        <v>0</v>
      </c>
      <c r="R570" s="345"/>
      <c r="S570" s="345"/>
      <c r="T570" s="345"/>
      <c r="U570" s="345"/>
      <c r="V570" s="345"/>
      <c r="W570" s="345"/>
      <c r="X570" s="345"/>
      <c r="Y570" s="345"/>
      <c r="Z570" s="345"/>
      <c r="AA570" s="345"/>
      <c r="AB570" s="345"/>
      <c r="AC570" s="345"/>
      <c r="AD570" s="418"/>
      <c r="AE570" s="416">
        <v>2800000</v>
      </c>
      <c r="AF570" s="334"/>
      <c r="AG570" s="20">
        <f t="shared" ref="AG570:AG581" si="76">SUM(G570:AD570)</f>
        <v>2800000</v>
      </c>
      <c r="AH570" s="187" t="str">
        <f t="shared" ref="AH570:AH581" si="77">IF(G570&lt;=F570,"OK","BŁĄD")</f>
        <v>OK</v>
      </c>
      <c r="AI570" s="21" t="str">
        <f t="shared" ref="AI570:AI581" si="78">IF(SUM(G570:AD570)&gt;=AE570,"OK","BŁĄD")</f>
        <v>OK</v>
      </c>
      <c r="AJ570" s="403"/>
      <c r="AK570" s="404"/>
      <c r="AL570" s="404"/>
      <c r="AM570" s="404"/>
      <c r="AN570" s="404"/>
      <c r="AO570" s="404"/>
      <c r="AP570" s="405"/>
      <c r="AQ570" s="404"/>
      <c r="AR570" s="404"/>
      <c r="AS570" s="404"/>
      <c r="AT570" s="404"/>
      <c r="AU570" s="404"/>
    </row>
    <row r="571" spans="1:47" ht="59.25" customHeight="1" x14ac:dyDescent="0.25">
      <c r="A571" s="277" t="s">
        <v>1186</v>
      </c>
      <c r="B571" s="284"/>
      <c r="C571" s="35"/>
      <c r="D571" s="39"/>
      <c r="E571" s="415"/>
      <c r="F571" s="416"/>
      <c r="G571" s="417"/>
      <c r="H571" s="345"/>
      <c r="I571" s="345"/>
      <c r="J571" s="345"/>
      <c r="K571" s="345"/>
      <c r="L571" s="345"/>
      <c r="M571" s="345"/>
      <c r="N571" s="345"/>
      <c r="O571" s="345"/>
      <c r="P571" s="345"/>
      <c r="Q571" s="345"/>
      <c r="R571" s="345"/>
      <c r="S571" s="345"/>
      <c r="T571" s="345"/>
      <c r="U571" s="345"/>
      <c r="V571" s="345"/>
      <c r="W571" s="345"/>
      <c r="X571" s="345"/>
      <c r="Y571" s="345"/>
      <c r="Z571" s="345"/>
      <c r="AA571" s="345"/>
      <c r="AB571" s="345"/>
      <c r="AC571" s="345"/>
      <c r="AD571" s="418"/>
      <c r="AE571" s="416"/>
      <c r="AF571" s="334"/>
      <c r="AG571" s="20">
        <f t="shared" si="76"/>
        <v>0</v>
      </c>
      <c r="AH571" s="187" t="str">
        <f t="shared" si="77"/>
        <v>OK</v>
      </c>
      <c r="AI571" s="21" t="str">
        <f t="shared" si="78"/>
        <v>OK</v>
      </c>
      <c r="AJ571" s="403"/>
      <c r="AK571" s="404"/>
      <c r="AL571" s="404"/>
      <c r="AM571" s="404"/>
      <c r="AN571" s="404"/>
      <c r="AO571" s="404"/>
      <c r="AP571" s="405"/>
      <c r="AQ571" s="404"/>
      <c r="AR571" s="404"/>
      <c r="AS571" s="404"/>
      <c r="AT571" s="404"/>
      <c r="AU571" s="404"/>
    </row>
    <row r="572" spans="1:47" ht="59.25" customHeight="1" x14ac:dyDescent="0.25">
      <c r="A572" s="277" t="s">
        <v>1187</v>
      </c>
      <c r="B572" s="284"/>
      <c r="C572" s="35"/>
      <c r="D572" s="39"/>
      <c r="E572" s="415"/>
      <c r="F572" s="416"/>
      <c r="G572" s="417"/>
      <c r="H572" s="345"/>
      <c r="I572" s="345"/>
      <c r="J572" s="345"/>
      <c r="K572" s="345"/>
      <c r="L572" s="345"/>
      <c r="M572" s="345"/>
      <c r="N572" s="345"/>
      <c r="O572" s="345"/>
      <c r="P572" s="345"/>
      <c r="Q572" s="345"/>
      <c r="R572" s="345"/>
      <c r="S572" s="345"/>
      <c r="T572" s="345"/>
      <c r="U572" s="345"/>
      <c r="V572" s="345"/>
      <c r="W572" s="345"/>
      <c r="X572" s="345"/>
      <c r="Y572" s="345"/>
      <c r="Z572" s="345"/>
      <c r="AA572" s="345"/>
      <c r="AB572" s="345"/>
      <c r="AC572" s="345"/>
      <c r="AD572" s="418"/>
      <c r="AE572" s="416"/>
      <c r="AF572" s="334"/>
      <c r="AG572" s="20">
        <f t="shared" si="76"/>
        <v>0</v>
      </c>
      <c r="AH572" s="187" t="str">
        <f t="shared" si="77"/>
        <v>OK</v>
      </c>
      <c r="AI572" s="21" t="str">
        <f t="shared" si="78"/>
        <v>OK</v>
      </c>
      <c r="AJ572" s="403"/>
      <c r="AK572" s="404"/>
      <c r="AL572" s="404"/>
      <c r="AM572" s="404"/>
      <c r="AN572" s="404"/>
      <c r="AO572" s="404"/>
      <c r="AP572" s="405"/>
      <c r="AQ572" s="404"/>
      <c r="AR572" s="404"/>
      <c r="AS572" s="404"/>
      <c r="AT572" s="404"/>
      <c r="AU572" s="404"/>
    </row>
    <row r="573" spans="1:47" ht="59.25" customHeight="1" x14ac:dyDescent="0.25">
      <c r="A573" s="277" t="s">
        <v>1188</v>
      </c>
      <c r="B573" s="284"/>
      <c r="C573" s="35"/>
      <c r="D573" s="39"/>
      <c r="E573" s="415"/>
      <c r="F573" s="416"/>
      <c r="G573" s="417"/>
      <c r="H573" s="345"/>
      <c r="I573" s="345"/>
      <c r="J573" s="345"/>
      <c r="K573" s="345"/>
      <c r="L573" s="345"/>
      <c r="M573" s="345"/>
      <c r="N573" s="345"/>
      <c r="O573" s="345"/>
      <c r="P573" s="345"/>
      <c r="Q573" s="345"/>
      <c r="R573" s="345"/>
      <c r="S573" s="345"/>
      <c r="T573" s="345"/>
      <c r="U573" s="345"/>
      <c r="V573" s="345"/>
      <c r="W573" s="345"/>
      <c r="X573" s="345"/>
      <c r="Y573" s="345"/>
      <c r="Z573" s="345"/>
      <c r="AA573" s="345"/>
      <c r="AB573" s="345"/>
      <c r="AC573" s="345"/>
      <c r="AD573" s="418"/>
      <c r="AE573" s="416"/>
      <c r="AF573" s="334"/>
      <c r="AG573" s="20">
        <f t="shared" si="76"/>
        <v>0</v>
      </c>
      <c r="AH573" s="187" t="str">
        <f t="shared" si="77"/>
        <v>OK</v>
      </c>
      <c r="AI573" s="21" t="str">
        <f t="shared" si="78"/>
        <v>OK</v>
      </c>
      <c r="AJ573" s="403"/>
      <c r="AK573" s="404"/>
      <c r="AL573" s="404"/>
      <c r="AM573" s="404"/>
      <c r="AN573" s="404"/>
      <c r="AO573" s="404"/>
      <c r="AP573" s="405"/>
      <c r="AQ573" s="404"/>
      <c r="AR573" s="404"/>
      <c r="AS573" s="404"/>
      <c r="AT573" s="404"/>
      <c r="AU573" s="404"/>
    </row>
    <row r="574" spans="1:47" ht="59.25" customHeight="1" x14ac:dyDescent="0.25">
      <c r="A574" s="277" t="s">
        <v>1189</v>
      </c>
      <c r="B574" s="284"/>
      <c r="C574" s="35"/>
      <c r="D574" s="39"/>
      <c r="E574" s="415"/>
      <c r="F574" s="416"/>
      <c r="G574" s="417"/>
      <c r="H574" s="345"/>
      <c r="I574" s="345"/>
      <c r="J574" s="345"/>
      <c r="K574" s="345"/>
      <c r="L574" s="345"/>
      <c r="M574" s="345"/>
      <c r="N574" s="345"/>
      <c r="O574" s="345"/>
      <c r="P574" s="345"/>
      <c r="Q574" s="345"/>
      <c r="R574" s="345"/>
      <c r="S574" s="345"/>
      <c r="T574" s="345"/>
      <c r="U574" s="345"/>
      <c r="V574" s="345"/>
      <c r="W574" s="345"/>
      <c r="X574" s="345"/>
      <c r="Y574" s="345"/>
      <c r="Z574" s="345"/>
      <c r="AA574" s="345"/>
      <c r="AB574" s="345"/>
      <c r="AC574" s="345"/>
      <c r="AD574" s="418"/>
      <c r="AE574" s="416"/>
      <c r="AF574" s="334"/>
      <c r="AG574" s="20">
        <f t="shared" si="76"/>
        <v>0</v>
      </c>
      <c r="AH574" s="187" t="str">
        <f t="shared" si="77"/>
        <v>OK</v>
      </c>
      <c r="AI574" s="21" t="str">
        <f t="shared" si="78"/>
        <v>OK</v>
      </c>
      <c r="AJ574" s="403"/>
      <c r="AK574" s="404"/>
      <c r="AL574" s="404"/>
      <c r="AM574" s="404"/>
      <c r="AN574" s="404"/>
      <c r="AO574" s="404"/>
      <c r="AP574" s="405"/>
      <c r="AQ574" s="404"/>
      <c r="AR574" s="404"/>
      <c r="AS574" s="404"/>
      <c r="AT574" s="404"/>
      <c r="AU574" s="404"/>
    </row>
    <row r="575" spans="1:47" ht="59.25" customHeight="1" x14ac:dyDescent="0.25">
      <c r="A575" s="277" t="s">
        <v>1190</v>
      </c>
      <c r="B575" s="284"/>
      <c r="C575" s="35"/>
      <c r="D575" s="39"/>
      <c r="E575" s="415"/>
      <c r="F575" s="416"/>
      <c r="G575" s="417"/>
      <c r="H575" s="345"/>
      <c r="I575" s="345"/>
      <c r="J575" s="345"/>
      <c r="K575" s="345"/>
      <c r="L575" s="345"/>
      <c r="M575" s="345"/>
      <c r="N575" s="345"/>
      <c r="O575" s="345"/>
      <c r="P575" s="345"/>
      <c r="Q575" s="345"/>
      <c r="R575" s="345"/>
      <c r="S575" s="345"/>
      <c r="T575" s="345"/>
      <c r="U575" s="345"/>
      <c r="V575" s="345"/>
      <c r="W575" s="345"/>
      <c r="X575" s="345"/>
      <c r="Y575" s="345"/>
      <c r="Z575" s="345"/>
      <c r="AA575" s="345"/>
      <c r="AB575" s="345"/>
      <c r="AC575" s="345"/>
      <c r="AD575" s="418"/>
      <c r="AE575" s="416"/>
      <c r="AF575" s="334"/>
      <c r="AG575" s="20">
        <f t="shared" si="76"/>
        <v>0</v>
      </c>
      <c r="AH575" s="187" t="str">
        <f t="shared" si="77"/>
        <v>OK</v>
      </c>
      <c r="AI575" s="21" t="str">
        <f t="shared" si="78"/>
        <v>OK</v>
      </c>
      <c r="AJ575" s="403"/>
      <c r="AK575" s="404"/>
      <c r="AL575" s="404"/>
      <c r="AM575" s="404"/>
      <c r="AN575" s="404"/>
      <c r="AO575" s="404"/>
      <c r="AP575" s="405"/>
      <c r="AQ575" s="404"/>
      <c r="AR575" s="404"/>
      <c r="AS575" s="404"/>
      <c r="AT575" s="404"/>
      <c r="AU575" s="404"/>
    </row>
    <row r="576" spans="1:47" ht="59.25" customHeight="1" x14ac:dyDescent="0.25">
      <c r="A576" s="277" t="s">
        <v>1191</v>
      </c>
      <c r="B576" s="284"/>
      <c r="C576" s="35"/>
      <c r="D576" s="39"/>
      <c r="E576" s="415"/>
      <c r="F576" s="416"/>
      <c r="G576" s="417"/>
      <c r="H576" s="345"/>
      <c r="I576" s="345"/>
      <c r="J576" s="345"/>
      <c r="K576" s="345"/>
      <c r="L576" s="345"/>
      <c r="M576" s="345"/>
      <c r="N576" s="345"/>
      <c r="O576" s="345"/>
      <c r="P576" s="345"/>
      <c r="Q576" s="345"/>
      <c r="R576" s="345"/>
      <c r="S576" s="345"/>
      <c r="T576" s="345"/>
      <c r="U576" s="345"/>
      <c r="V576" s="345"/>
      <c r="W576" s="345"/>
      <c r="X576" s="345"/>
      <c r="Y576" s="345"/>
      <c r="Z576" s="345"/>
      <c r="AA576" s="345"/>
      <c r="AB576" s="345"/>
      <c r="AC576" s="345"/>
      <c r="AD576" s="418"/>
      <c r="AE576" s="416"/>
      <c r="AF576" s="334"/>
      <c r="AG576" s="20">
        <f t="shared" si="76"/>
        <v>0</v>
      </c>
      <c r="AH576" s="187" t="str">
        <f t="shared" si="77"/>
        <v>OK</v>
      </c>
      <c r="AI576" s="21" t="str">
        <f t="shared" si="78"/>
        <v>OK</v>
      </c>
      <c r="AJ576" s="403"/>
      <c r="AK576" s="404"/>
      <c r="AL576" s="404"/>
      <c r="AM576" s="404"/>
      <c r="AN576" s="404"/>
      <c r="AO576" s="404"/>
      <c r="AP576" s="405"/>
      <c r="AQ576" s="404"/>
      <c r="AR576" s="404"/>
      <c r="AS576" s="404"/>
      <c r="AT576" s="404"/>
      <c r="AU576" s="404"/>
    </row>
    <row r="577" spans="1:47" ht="59.25" customHeight="1" x14ac:dyDescent="0.25">
      <c r="A577" s="277" t="s">
        <v>1192</v>
      </c>
      <c r="B577" s="284"/>
      <c r="C577" s="35"/>
      <c r="D577" s="39"/>
      <c r="E577" s="415"/>
      <c r="F577" s="416"/>
      <c r="G577" s="417"/>
      <c r="H577" s="345"/>
      <c r="I577" s="345"/>
      <c r="J577" s="345"/>
      <c r="K577" s="345"/>
      <c r="L577" s="345"/>
      <c r="M577" s="345"/>
      <c r="N577" s="345"/>
      <c r="O577" s="345"/>
      <c r="P577" s="345"/>
      <c r="Q577" s="345"/>
      <c r="R577" s="345"/>
      <c r="S577" s="345"/>
      <c r="T577" s="345"/>
      <c r="U577" s="345"/>
      <c r="V577" s="345"/>
      <c r="W577" s="345"/>
      <c r="X577" s="345"/>
      <c r="Y577" s="345"/>
      <c r="Z577" s="345"/>
      <c r="AA577" s="345"/>
      <c r="AB577" s="345"/>
      <c r="AC577" s="345"/>
      <c r="AD577" s="418"/>
      <c r="AE577" s="416"/>
      <c r="AF577" s="334"/>
      <c r="AG577" s="20">
        <f t="shared" si="76"/>
        <v>0</v>
      </c>
      <c r="AH577" s="187" t="str">
        <f t="shared" si="77"/>
        <v>OK</v>
      </c>
      <c r="AI577" s="21" t="str">
        <f t="shared" si="78"/>
        <v>OK</v>
      </c>
      <c r="AJ577" s="403"/>
      <c r="AK577" s="404"/>
      <c r="AL577" s="404"/>
      <c r="AM577" s="404"/>
      <c r="AN577" s="404"/>
      <c r="AO577" s="404"/>
      <c r="AP577" s="405"/>
      <c r="AQ577" s="404"/>
      <c r="AR577" s="404"/>
      <c r="AS577" s="404"/>
      <c r="AT577" s="404"/>
      <c r="AU577" s="404"/>
    </row>
    <row r="578" spans="1:47" ht="59.25" customHeight="1" x14ac:dyDescent="0.25">
      <c r="A578" s="277" t="s">
        <v>1193</v>
      </c>
      <c r="B578" s="284"/>
      <c r="C578" s="35"/>
      <c r="D578" s="39"/>
      <c r="E578" s="415"/>
      <c r="F578" s="416"/>
      <c r="G578" s="417"/>
      <c r="H578" s="345"/>
      <c r="I578" s="345"/>
      <c r="J578" s="345"/>
      <c r="K578" s="345"/>
      <c r="L578" s="345"/>
      <c r="M578" s="345"/>
      <c r="N578" s="345"/>
      <c r="O578" s="345"/>
      <c r="P578" s="345"/>
      <c r="Q578" s="345"/>
      <c r="R578" s="345"/>
      <c r="S578" s="345"/>
      <c r="T578" s="345"/>
      <c r="U578" s="345"/>
      <c r="V578" s="345"/>
      <c r="W578" s="345"/>
      <c r="X578" s="345"/>
      <c r="Y578" s="345"/>
      <c r="Z578" s="345"/>
      <c r="AA578" s="345"/>
      <c r="AB578" s="345"/>
      <c r="AC578" s="345"/>
      <c r="AD578" s="418"/>
      <c r="AE578" s="416"/>
      <c r="AF578" s="334"/>
      <c r="AG578" s="20">
        <f t="shared" si="76"/>
        <v>0</v>
      </c>
      <c r="AH578" s="187" t="str">
        <f t="shared" si="77"/>
        <v>OK</v>
      </c>
      <c r="AI578" s="21" t="str">
        <f t="shared" si="78"/>
        <v>OK</v>
      </c>
      <c r="AJ578" s="403"/>
      <c r="AK578" s="404"/>
      <c r="AL578" s="404"/>
      <c r="AM578" s="404"/>
      <c r="AN578" s="404"/>
      <c r="AO578" s="404"/>
      <c r="AP578" s="405"/>
      <c r="AQ578" s="404"/>
      <c r="AR578" s="404"/>
      <c r="AS578" s="404"/>
      <c r="AT578" s="404"/>
      <c r="AU578" s="404"/>
    </row>
    <row r="579" spans="1:47" ht="59.25" customHeight="1" x14ac:dyDescent="0.25">
      <c r="A579" s="277" t="s">
        <v>1194</v>
      </c>
      <c r="B579" s="284"/>
      <c r="C579" s="35"/>
      <c r="D579" s="39"/>
      <c r="E579" s="415"/>
      <c r="F579" s="416"/>
      <c r="G579" s="417"/>
      <c r="H579" s="345"/>
      <c r="I579" s="345"/>
      <c r="J579" s="345"/>
      <c r="K579" s="345"/>
      <c r="L579" s="345"/>
      <c r="M579" s="345"/>
      <c r="N579" s="345"/>
      <c r="O579" s="345"/>
      <c r="P579" s="345"/>
      <c r="Q579" s="345"/>
      <c r="R579" s="345"/>
      <c r="S579" s="345"/>
      <c r="T579" s="345"/>
      <c r="U579" s="345"/>
      <c r="V579" s="345"/>
      <c r="W579" s="345"/>
      <c r="X579" s="345"/>
      <c r="Y579" s="345"/>
      <c r="Z579" s="345"/>
      <c r="AA579" s="345"/>
      <c r="AB579" s="345"/>
      <c r="AC579" s="345"/>
      <c r="AD579" s="418"/>
      <c r="AE579" s="416"/>
      <c r="AF579" s="334"/>
      <c r="AG579" s="20">
        <f t="shared" si="76"/>
        <v>0</v>
      </c>
      <c r="AH579" s="187" t="str">
        <f t="shared" si="77"/>
        <v>OK</v>
      </c>
      <c r="AI579" s="21" t="str">
        <f t="shared" si="78"/>
        <v>OK</v>
      </c>
      <c r="AJ579" s="403"/>
      <c r="AK579" s="404"/>
      <c r="AL579" s="404"/>
      <c r="AM579" s="404"/>
      <c r="AN579" s="404"/>
      <c r="AO579" s="404"/>
      <c r="AP579" s="405"/>
      <c r="AQ579" s="404"/>
      <c r="AR579" s="404"/>
      <c r="AS579" s="404"/>
      <c r="AT579" s="404"/>
      <c r="AU579" s="404"/>
    </row>
    <row r="580" spans="1:47" ht="59.25" customHeight="1" x14ac:dyDescent="0.25">
      <c r="A580" s="277" t="s">
        <v>1195</v>
      </c>
      <c r="B580" s="284"/>
      <c r="C580" s="35"/>
      <c r="D580" s="39"/>
      <c r="E580" s="415"/>
      <c r="F580" s="416"/>
      <c r="G580" s="417"/>
      <c r="H580" s="345"/>
      <c r="I580" s="345"/>
      <c r="J580" s="345"/>
      <c r="K580" s="345"/>
      <c r="L580" s="345"/>
      <c r="M580" s="345"/>
      <c r="N580" s="345"/>
      <c r="O580" s="345"/>
      <c r="P580" s="345"/>
      <c r="Q580" s="345"/>
      <c r="R580" s="345"/>
      <c r="S580" s="345"/>
      <c r="T580" s="345"/>
      <c r="U580" s="345"/>
      <c r="V580" s="345"/>
      <c r="W580" s="345"/>
      <c r="X580" s="345"/>
      <c r="Y580" s="345"/>
      <c r="Z580" s="345"/>
      <c r="AA580" s="345"/>
      <c r="AB580" s="345"/>
      <c r="AC580" s="345"/>
      <c r="AD580" s="418"/>
      <c r="AE580" s="416"/>
      <c r="AF580" s="334"/>
      <c r="AG580" s="20">
        <f t="shared" si="76"/>
        <v>0</v>
      </c>
      <c r="AH580" s="187" t="str">
        <f t="shared" si="77"/>
        <v>OK</v>
      </c>
      <c r="AI580" s="21" t="str">
        <f t="shared" si="78"/>
        <v>OK</v>
      </c>
      <c r="AJ580" s="403"/>
      <c r="AK580" s="404"/>
      <c r="AL580" s="404"/>
      <c r="AM580" s="404"/>
      <c r="AN580" s="404"/>
      <c r="AO580" s="404"/>
      <c r="AP580" s="405"/>
      <c r="AQ580" s="404"/>
      <c r="AR580" s="404"/>
      <c r="AS580" s="404"/>
      <c r="AT580" s="404"/>
      <c r="AU580" s="404"/>
    </row>
    <row r="581" spans="1:47" ht="59.25" customHeight="1" x14ac:dyDescent="0.3">
      <c r="A581" s="277" t="s">
        <v>1196</v>
      </c>
      <c r="B581" s="279"/>
      <c r="C581" s="304"/>
      <c r="D581" s="277"/>
      <c r="E581" s="408"/>
      <c r="F581" s="412"/>
      <c r="G581" s="410"/>
      <c r="H581" s="304"/>
      <c r="I581" s="304"/>
      <c r="J581" s="304"/>
      <c r="K581" s="304"/>
      <c r="L581" s="304"/>
      <c r="M581" s="304"/>
      <c r="N581" s="304"/>
      <c r="O581" s="304"/>
      <c r="P581" s="304"/>
      <c r="Q581" s="304"/>
      <c r="R581" s="355"/>
      <c r="S581" s="355"/>
      <c r="T581" s="355"/>
      <c r="U581" s="355"/>
      <c r="V581" s="355"/>
      <c r="W581" s="355"/>
      <c r="X581" s="355"/>
      <c r="Y581" s="355"/>
      <c r="Z581" s="355"/>
      <c r="AA581" s="355"/>
      <c r="AB581" s="355"/>
      <c r="AC581" s="355"/>
      <c r="AD581" s="406"/>
      <c r="AE581" s="411"/>
      <c r="AF581" s="334"/>
      <c r="AG581" s="20">
        <f t="shared" si="76"/>
        <v>0</v>
      </c>
      <c r="AH581" s="187" t="str">
        <f t="shared" si="77"/>
        <v>OK</v>
      </c>
      <c r="AI581" s="21" t="str">
        <f t="shared" si="78"/>
        <v>OK</v>
      </c>
      <c r="AJ581" s="403"/>
      <c r="AK581" s="404"/>
      <c r="AL581" s="404"/>
      <c r="AM581" s="404"/>
      <c r="AN581" s="404"/>
      <c r="AO581" s="404"/>
      <c r="AP581" s="405"/>
      <c r="AQ581" s="404"/>
      <c r="AR581" s="404"/>
      <c r="AS581" s="404"/>
      <c r="AT581" s="404"/>
      <c r="AU581" s="404"/>
    </row>
    <row r="582" spans="1:47" ht="59.25" customHeight="1" thickBot="1" x14ac:dyDescent="0.3">
      <c r="A582" s="277" t="s">
        <v>1197</v>
      </c>
      <c r="B582" s="419"/>
      <c r="C582" s="420"/>
      <c r="D582" s="421"/>
      <c r="E582" s="422"/>
      <c r="F582" s="423"/>
      <c r="G582" s="424"/>
      <c r="H582" s="425"/>
      <c r="I582" s="425">
        <v>0</v>
      </c>
      <c r="J582" s="425">
        <v>0</v>
      </c>
      <c r="K582" s="425">
        <v>0</v>
      </c>
      <c r="L582" s="425">
        <v>0</v>
      </c>
      <c r="M582" s="425">
        <v>0</v>
      </c>
      <c r="N582" s="425">
        <v>0</v>
      </c>
      <c r="O582" s="425">
        <v>0</v>
      </c>
      <c r="P582" s="425">
        <v>0</v>
      </c>
      <c r="Q582" s="425">
        <v>0</v>
      </c>
      <c r="R582" s="425"/>
      <c r="S582" s="425"/>
      <c r="T582" s="425"/>
      <c r="U582" s="425"/>
      <c r="V582" s="425"/>
      <c r="W582" s="425"/>
      <c r="X582" s="425"/>
      <c r="Y582" s="425"/>
      <c r="Z582" s="425"/>
      <c r="AA582" s="425"/>
      <c r="AB582" s="425"/>
      <c r="AC582" s="425"/>
      <c r="AD582" s="426"/>
      <c r="AE582" s="423"/>
      <c r="AF582" s="439"/>
      <c r="AG582" s="20">
        <f t="shared" si="73"/>
        <v>0</v>
      </c>
      <c r="AH582" s="187" t="str">
        <f t="shared" si="74"/>
        <v>OK</v>
      </c>
      <c r="AI582" s="21" t="str">
        <f t="shared" si="75"/>
        <v>OK</v>
      </c>
      <c r="AJ582" s="403"/>
      <c r="AK582" s="404"/>
      <c r="AL582" s="404"/>
      <c r="AM582" s="404"/>
      <c r="AN582" s="404"/>
      <c r="AO582" s="404"/>
      <c r="AP582" s="405"/>
      <c r="AQ582" s="404"/>
      <c r="AR582" s="404"/>
      <c r="AS582" s="404"/>
      <c r="AT582" s="404"/>
      <c r="AU582" s="404"/>
    </row>
    <row r="583" spans="1:47" x14ac:dyDescent="0.25">
      <c r="AJ583" s="403"/>
      <c r="AK583" s="404"/>
      <c r="AL583" s="404"/>
      <c r="AM583" s="404"/>
      <c r="AN583" s="404"/>
      <c r="AO583" s="404"/>
      <c r="AP583" s="405"/>
      <c r="AQ583" s="404"/>
      <c r="AR583" s="404"/>
      <c r="AS583" s="404"/>
      <c r="AT583" s="404"/>
      <c r="AU583" s="404"/>
    </row>
  </sheetData>
  <mergeCells count="26">
    <mergeCell ref="B104:E104"/>
    <mergeCell ref="B216:E216"/>
    <mergeCell ref="B65:E65"/>
    <mergeCell ref="B97:E97"/>
    <mergeCell ref="B98:E98"/>
    <mergeCell ref="B100:E100"/>
    <mergeCell ref="B103:E103"/>
    <mergeCell ref="B15:E15"/>
    <mergeCell ref="AE8:AE9"/>
    <mergeCell ref="AI8:AI9"/>
    <mergeCell ref="B12:E12"/>
    <mergeCell ref="B13:E13"/>
    <mergeCell ref="B14:E14"/>
    <mergeCell ref="B11:E11"/>
    <mergeCell ref="AG8:AG9"/>
    <mergeCell ref="B6:F6"/>
    <mergeCell ref="A8:A9"/>
    <mergeCell ref="B8:B9"/>
    <mergeCell ref="C8:C9"/>
    <mergeCell ref="D8:E8"/>
    <mergeCell ref="F8:F9"/>
    <mergeCell ref="L2:N2"/>
    <mergeCell ref="L3:N3"/>
    <mergeCell ref="AH3:AH4"/>
    <mergeCell ref="AH8:AH9"/>
    <mergeCell ref="O3:Q3"/>
  </mergeCells>
  <conditionalFormatting sqref="AH11:AH582">
    <cfRule type="containsText" dxfId="0" priority="18" stopIfTrue="1" operator="containsText" text="Błąd">
      <formula>NOT(ISERROR(SEARCH("Błąd",AH11)))</formula>
    </cfRule>
  </conditionalFormatting>
  <dataValidations count="2">
    <dataValidation allowBlank="1" showInputMessage="1" showErrorMessage="1" prompt="Nazwa i cel proggramu" sqref="B218 B462:B470 B66:B74 B220:B246 B582 B570:B580" xr:uid="{00000000-0002-0000-0100-000000000000}"/>
    <dataValidation allowBlank="1" showInputMessage="1" showErrorMessage="1" prompt="Nazwa i cel programu" sqref="B219" xr:uid="{00000000-0002-0000-0100-000001000000}"/>
  </dataValidations>
  <pageMargins left="1.299212598425197" right="0.70866141732283472" top="0.55118110236220474" bottom="0.55118110236220474" header="0.31496062992125984" footer="0.31496062992125984"/>
  <pageSetup paperSize="8" scale="43" pageOrder="overThenDown" orientation="landscape" r:id="rId1"/>
  <headerFooter>
    <oddFooter>&amp;R&amp;16Str. &amp;P</oddFooter>
  </headerFooter>
  <rowBreaks count="3" manualBreakCount="3">
    <brk id="64" max="46" man="1"/>
    <brk id="96" max="46" man="1"/>
    <brk id="215" max="46" man="1"/>
  </rowBreaks>
  <colBreaks count="2" manualBreakCount="2">
    <brk id="14" max="571" man="1"/>
    <brk id="31" max="5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Zał. nr 2_ tylko zmiany</vt:lpstr>
      <vt:lpstr>Załącznik Nr 2 - tekst jednolit</vt:lpstr>
      <vt:lpstr>'Zał. nr 2_ tylko zmiany'!Obszar_wydruku</vt:lpstr>
      <vt:lpstr>'Załącznik Nr 2 - tekst jednolit'!Obszar_wydruku</vt:lpstr>
      <vt:lpstr>'Zał. nr 2_ tylko zmiany'!Tytuły_wydruku</vt:lpstr>
      <vt:lpstr>'Załącznik Nr 2 - tekst jednolit'!Tytuły_wydruku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Szewczyk-Fortuna Monika</dc:creator>
  <cp:lastModifiedBy>Grodowski Bartosz</cp:lastModifiedBy>
  <cp:lastPrinted>2020-12-15T07:37:44Z</cp:lastPrinted>
  <dcterms:created xsi:type="dcterms:W3CDTF">2017-11-12T22:28:28Z</dcterms:created>
  <dcterms:modified xsi:type="dcterms:W3CDTF">2020-12-17T07:12:43Z</dcterms:modified>
</cp:coreProperties>
</file>