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055" yWindow="360" windowWidth="15480" windowHeight="10050" tabRatio="602"/>
  </bookViews>
  <sheets>
    <sheet name="tabela 3 (2)" sheetId="6" r:id="rId1"/>
  </sheets>
  <calcPr calcId="145621"/>
</workbook>
</file>

<file path=xl/calcChain.xml><?xml version="1.0" encoding="utf-8"?>
<calcChain xmlns="http://schemas.openxmlformats.org/spreadsheetml/2006/main">
  <c r="H35" i="6" l="1"/>
  <c r="H32" i="6"/>
  <c r="H16" i="6"/>
  <c r="F18" i="6"/>
  <c r="F17" i="6"/>
  <c r="H31" i="6" l="1"/>
  <c r="H29" i="6"/>
  <c r="H34" i="6"/>
  <c r="L36" i="6" l="1"/>
  <c r="F41" i="6" l="1"/>
  <c r="J40" i="6" l="1"/>
  <c r="H28" i="6" l="1"/>
  <c r="H26" i="6" s="1"/>
  <c r="F16" i="6" l="1"/>
  <c r="H22" i="6" s="1"/>
  <c r="J17" i="6"/>
  <c r="J18" i="6"/>
  <c r="L16" i="6"/>
  <c r="L27" i="6"/>
  <c r="L29" i="6"/>
  <c r="L32" i="6"/>
  <c r="L35" i="6"/>
  <c r="B16" i="6"/>
  <c r="D22" i="6"/>
  <c r="D28" i="6"/>
  <c r="D26" i="6"/>
  <c r="D42" i="6" s="1"/>
  <c r="L46" i="6"/>
  <c r="J38" i="6"/>
  <c r="J39" i="6"/>
  <c r="J41" i="6"/>
  <c r="J37" i="6" s="1"/>
  <c r="F37" i="6"/>
  <c r="B37" i="6"/>
  <c r="B51" i="6" s="1"/>
  <c r="H42" i="6"/>
  <c r="F25" i="6" s="1"/>
  <c r="L31" i="6"/>
  <c r="L34" i="6"/>
  <c r="D45" i="6"/>
  <c r="L45" i="6"/>
  <c r="H45" i="6"/>
  <c r="J16" i="6" l="1"/>
  <c r="J51" i="6" s="1"/>
  <c r="L28" i="6"/>
  <c r="F51" i="6"/>
  <c r="D51" i="6"/>
  <c r="B24" i="6"/>
  <c r="H51" i="6"/>
  <c r="L26" i="6" l="1"/>
  <c r="L42" i="6" s="1"/>
  <c r="L51" i="6" s="1"/>
  <c r="L22" i="6"/>
  <c r="J25" i="6" l="1"/>
</calcChain>
</file>

<file path=xl/sharedStrings.xml><?xml version="1.0" encoding="utf-8"?>
<sst xmlns="http://schemas.openxmlformats.org/spreadsheetml/2006/main" count="108" uniqueCount="39">
  <si>
    <t>Tabela Nr 3</t>
  </si>
  <si>
    <t>Zmiany planu</t>
  </si>
  <si>
    <t>I DOCHODY</t>
  </si>
  <si>
    <t>II/1 WYDATKI BIEŻĄCE</t>
  </si>
  <si>
    <t xml:space="preserve">      (z rezerwami)</t>
  </si>
  <si>
    <t>finansowanie wyd.majątk.</t>
  </si>
  <si>
    <t xml:space="preserve">z doch. (I - II/1)            </t>
  </si>
  <si>
    <t>wynik ( I-II )</t>
  </si>
  <si>
    <t xml:space="preserve">nadwyżka  (+)      </t>
  </si>
  <si>
    <t>II/2 WYDATKI MAJĄTKOWE</t>
  </si>
  <si>
    <t>deficyt  (-)</t>
  </si>
  <si>
    <t>(z rezerwami)</t>
  </si>
  <si>
    <t xml:space="preserve">ogółem:                   </t>
  </si>
  <si>
    <t xml:space="preserve">– udziały w spółkach          </t>
  </si>
  <si>
    <t>– inwestycje:</t>
  </si>
  <si>
    <t xml:space="preserve">&gt; strategiczne     </t>
  </si>
  <si>
    <t>w tym:</t>
  </si>
  <si>
    <t xml:space="preserve">&gt; programowe       </t>
  </si>
  <si>
    <t>III PRZYCHODY</t>
  </si>
  <si>
    <t xml:space="preserve">ogółem:            </t>
  </si>
  <si>
    <t xml:space="preserve">– kredyt           </t>
  </si>
  <si>
    <t xml:space="preserve">– spłaty pożyczek udzielonych                </t>
  </si>
  <si>
    <t xml:space="preserve">II WYDATKI  OGÓŁEM      </t>
  </si>
  <si>
    <t xml:space="preserve">IV ROZCHODY  </t>
  </si>
  <si>
    <t xml:space="preserve">ogółem:              </t>
  </si>
  <si>
    <t xml:space="preserve">Ogółem I+III   </t>
  </si>
  <si>
    <t xml:space="preserve">Ogółem II+IV           </t>
  </si>
  <si>
    <t xml:space="preserve">– spłaty kredytów </t>
  </si>
  <si>
    <t>– spłaty kredytów</t>
  </si>
  <si>
    <t>&gt; wydatki ze środków zagranicznych niepodlegających zwrotowi</t>
  </si>
  <si>
    <t>– bieżące</t>
  </si>
  <si>
    <t>– majątkowe</t>
  </si>
  <si>
    <t>&gt; zadania inwestycyjne dzielnic (z rezerwami)</t>
  </si>
  <si>
    <t xml:space="preserve">– wolne środki </t>
  </si>
  <si>
    <t>Plan 01.01.2014 r.</t>
  </si>
  <si>
    <t>BUDŻET MIASTA KRAKOWA NA ROK 2014</t>
  </si>
  <si>
    <t>– pożyczka</t>
  </si>
  <si>
    <t>&gt; zwrot środków do Ministerstwa Finansów</t>
  </si>
  <si>
    <t>Plan 14.07.2014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</si>
</sst>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  <charset val="238"/>
    </font>
    <font>
      <sz val="10"/>
      <name val="Arial CE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1"/>
      <color indexed="18"/>
      <name val="Arial CE"/>
      <family val="2"/>
      <charset val="238"/>
    </font>
    <font>
      <sz val="11"/>
      <color indexed="18"/>
      <name val="Arial CE"/>
      <family val="2"/>
      <charset val="238"/>
    </font>
    <font>
      <b/>
      <sz val="11"/>
      <color indexed="17"/>
      <name val="Arial CE"/>
      <family val="2"/>
      <charset val="238"/>
    </font>
    <font>
      <sz val="11"/>
      <color indexed="17"/>
      <name val="Arial CE"/>
      <family val="2"/>
      <charset val="238"/>
    </font>
    <font>
      <sz val="11"/>
      <color indexed="2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i/>
      <sz val="11"/>
      <color indexed="12"/>
      <name val="Arial CE"/>
      <family val="2"/>
      <charset val="238"/>
    </font>
    <font>
      <b/>
      <sz val="11"/>
      <color indexed="58"/>
      <name val="Arial CE"/>
      <family val="2"/>
      <charset val="238"/>
    </font>
    <font>
      <sz val="11"/>
      <color indexed="58"/>
      <name val="Arial CE"/>
      <family val="2"/>
      <charset val="238"/>
    </font>
    <font>
      <sz val="11"/>
      <color indexed="10"/>
      <name val="Arial CE"/>
      <family val="2"/>
      <charset val="238"/>
    </font>
    <font>
      <i/>
      <sz val="11"/>
      <color indexed="58"/>
      <name val="Arial CE"/>
      <family val="2"/>
      <charset val="238"/>
    </font>
    <font>
      <b/>
      <sz val="11"/>
      <color indexed="20"/>
      <name val="Arial CE"/>
      <family val="2"/>
      <charset val="238"/>
    </font>
    <font>
      <sz val="11"/>
      <color indexed="20"/>
      <name val="Arial CE"/>
      <family val="2"/>
      <charset val="238"/>
    </font>
    <font>
      <b/>
      <sz val="11"/>
      <color indexed="60"/>
      <name val="Arial CE"/>
      <family val="2"/>
      <charset val="238"/>
    </font>
    <font>
      <sz val="11"/>
      <color indexed="60"/>
      <name val="Arial CE"/>
      <family val="2"/>
      <charset val="238"/>
    </font>
    <font>
      <b/>
      <sz val="12"/>
      <name val="Arial CE"/>
      <charset val="238"/>
    </font>
    <font>
      <b/>
      <sz val="12"/>
      <color indexed="10"/>
      <name val="Arial CE"/>
      <charset val="238"/>
    </font>
    <font>
      <sz val="10"/>
      <color indexed="10"/>
      <name val="Arial CE"/>
      <charset val="238"/>
    </font>
    <font>
      <b/>
      <sz val="10"/>
      <name val="Arial CE"/>
      <charset val="238"/>
    </font>
    <font>
      <sz val="11"/>
      <color indexed="18"/>
      <name val="Arial CE"/>
      <charset val="238"/>
    </font>
    <font>
      <b/>
      <sz val="11"/>
      <color indexed="12"/>
      <name val="Arial CE"/>
      <family val="2"/>
      <charset val="238"/>
    </font>
    <font>
      <b/>
      <sz val="11"/>
      <color rgb="FFFF0000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1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18"/>
      </right>
      <top style="thin">
        <color indexed="64"/>
      </top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/>
      <bottom style="medium">
        <color indexed="1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18"/>
      </bottom>
      <diagonal/>
    </border>
    <border>
      <left style="thin">
        <color indexed="64"/>
      </left>
      <right style="medium">
        <color indexed="18"/>
      </right>
      <top style="thin">
        <color indexed="64"/>
      </top>
      <bottom style="medium">
        <color indexed="1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1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18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18"/>
      </right>
      <top/>
      <bottom style="thin">
        <color indexed="64"/>
      </bottom>
      <diagonal/>
    </border>
    <border>
      <left style="medium">
        <color indexed="1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18"/>
      </bottom>
      <diagonal/>
    </border>
    <border>
      <left/>
      <right style="medium">
        <color indexed="64"/>
      </right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thin">
        <color indexed="64"/>
      </left>
      <right/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medium">
        <color indexed="64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/>
      <top style="medium">
        <color indexed="18"/>
      </top>
      <bottom style="thin">
        <color indexed="18"/>
      </bottom>
      <diagonal/>
    </border>
  </borders>
  <cellStyleXfs count="2">
    <xf numFmtId="0" fontId="0" fillId="0" borderId="0"/>
    <xf numFmtId="0" fontId="1" fillId="0" borderId="0"/>
  </cellStyleXfs>
  <cellXfs count="258">
    <xf numFmtId="0" fontId="0" fillId="0" borderId="0" xfId="0"/>
    <xf numFmtId="0" fontId="2" fillId="0" borderId="0" xfId="1" applyFont="1"/>
    <xf numFmtId="3" fontId="3" fillId="0" borderId="0" xfId="1" applyNumberFormat="1" applyFont="1" applyFill="1" applyBorder="1" applyAlignment="1">
      <alignment horizontal="left" indent="1"/>
    </xf>
    <xf numFmtId="0" fontId="3" fillId="0" borderId="0" xfId="1" applyFont="1"/>
    <xf numFmtId="0" fontId="4" fillId="0" borderId="0" xfId="1" applyFont="1" applyAlignment="1">
      <alignment horizontal="right"/>
    </xf>
    <xf numFmtId="0" fontId="5" fillId="0" borderId="0" xfId="1" applyFont="1"/>
    <xf numFmtId="0" fontId="6" fillId="0" borderId="1" xfId="1" applyFont="1" applyFill="1" applyBorder="1"/>
    <xf numFmtId="3" fontId="6" fillId="0" borderId="2" xfId="1" applyNumberFormat="1" applyFont="1" applyFill="1" applyBorder="1"/>
    <xf numFmtId="3" fontId="6" fillId="0" borderId="0" xfId="1" applyNumberFormat="1" applyFont="1" applyFill="1" applyBorder="1" applyAlignment="1"/>
    <xf numFmtId="3" fontId="6" fillId="0" borderId="3" xfId="1" applyNumberFormat="1" applyFont="1" applyFill="1" applyBorder="1"/>
    <xf numFmtId="0" fontId="6" fillId="2" borderId="4" xfId="1" applyFont="1" applyFill="1" applyBorder="1"/>
    <xf numFmtId="3" fontId="6" fillId="2" borderId="2" xfId="1" applyNumberFormat="1" applyFont="1" applyFill="1" applyBorder="1"/>
    <xf numFmtId="3" fontId="6" fillId="2" borderId="0" xfId="1" applyNumberFormat="1" applyFont="1" applyFill="1" applyBorder="1" applyAlignment="1"/>
    <xf numFmtId="3" fontId="6" fillId="2" borderId="3" xfId="1" applyNumberFormat="1" applyFont="1" applyFill="1" applyBorder="1"/>
    <xf numFmtId="0" fontId="6" fillId="0" borderId="4" xfId="1" applyFont="1" applyFill="1" applyBorder="1"/>
    <xf numFmtId="3" fontId="6" fillId="0" borderId="5" xfId="1" applyNumberFormat="1" applyFont="1" applyFill="1" applyBorder="1"/>
    <xf numFmtId="0" fontId="6" fillId="0" borderId="0" xfId="1" applyFont="1"/>
    <xf numFmtId="0" fontId="7" fillId="0" borderId="1" xfId="1" applyFont="1" applyFill="1" applyBorder="1" applyAlignment="1">
      <alignment horizontal="centerContinuous"/>
    </xf>
    <xf numFmtId="3" fontId="8" fillId="0" borderId="2" xfId="1" applyNumberFormat="1" applyFont="1" applyFill="1" applyBorder="1" applyAlignment="1">
      <alignment horizontal="centerContinuous"/>
    </xf>
    <xf numFmtId="0" fontId="9" fillId="0" borderId="0" xfId="1" applyFont="1" applyFill="1" applyBorder="1" applyAlignment="1">
      <alignment horizontal="centerContinuous"/>
    </xf>
    <xf numFmtId="3" fontId="10" fillId="0" borderId="3" xfId="1" applyNumberFormat="1" applyFont="1" applyFill="1" applyBorder="1" applyAlignment="1">
      <alignment horizontal="centerContinuous"/>
    </xf>
    <xf numFmtId="0" fontId="5" fillId="2" borderId="4" xfId="1" applyFont="1" applyFill="1" applyBorder="1" applyAlignment="1">
      <alignment horizontal="centerContinuous"/>
    </xf>
    <xf numFmtId="3" fontId="6" fillId="2" borderId="2" xfId="1" applyNumberFormat="1" applyFont="1" applyFill="1" applyBorder="1" applyAlignment="1">
      <alignment horizontal="centerContinuous"/>
    </xf>
    <xf numFmtId="0" fontId="5" fillId="2" borderId="0" xfId="1" applyFont="1" applyFill="1" applyBorder="1" applyAlignment="1">
      <alignment horizontal="centerContinuous"/>
    </xf>
    <xf numFmtId="3" fontId="6" fillId="2" borderId="3" xfId="1" applyNumberFormat="1" applyFont="1" applyFill="1" applyBorder="1" applyAlignment="1">
      <alignment horizontal="centerContinuous"/>
    </xf>
    <xf numFmtId="0" fontId="7" fillId="0" borderId="4" xfId="1" applyFont="1" applyFill="1" applyBorder="1" applyAlignment="1">
      <alignment horizontal="centerContinuous"/>
    </xf>
    <xf numFmtId="3" fontId="10" fillId="0" borderId="5" xfId="1" applyNumberFormat="1" applyFont="1" applyFill="1" applyBorder="1" applyAlignment="1">
      <alignment horizontal="centerContinuous"/>
    </xf>
    <xf numFmtId="0" fontId="8" fillId="0" borderId="1" xfId="1" applyFont="1" applyFill="1" applyBorder="1"/>
    <xf numFmtId="3" fontId="8" fillId="0" borderId="2" xfId="1" applyNumberFormat="1" applyFont="1" applyFill="1" applyBorder="1"/>
    <xf numFmtId="0" fontId="10" fillId="0" borderId="0" xfId="1" applyFont="1" applyFill="1" applyBorder="1" applyAlignment="1">
      <alignment horizontal="centerContinuous"/>
    </xf>
    <xf numFmtId="3" fontId="10" fillId="0" borderId="3" xfId="1" applyNumberFormat="1" applyFont="1" applyBorder="1" applyAlignment="1">
      <alignment horizontal="centerContinuous"/>
    </xf>
    <xf numFmtId="0" fontId="6" fillId="2" borderId="0" xfId="1" applyFont="1" applyFill="1" applyBorder="1" applyAlignment="1">
      <alignment horizontal="centerContinuous"/>
    </xf>
    <xf numFmtId="0" fontId="8" fillId="0" borderId="4" xfId="1" applyFont="1" applyFill="1" applyBorder="1"/>
    <xf numFmtId="3" fontId="10" fillId="0" borderId="5" xfId="1" applyNumberFormat="1" applyFont="1" applyBorder="1" applyAlignment="1">
      <alignment horizontal="centerContinuous"/>
    </xf>
    <xf numFmtId="3" fontId="10" fillId="0" borderId="0" xfId="1" applyNumberFormat="1" applyFont="1" applyFill="1" applyBorder="1"/>
    <xf numFmtId="3" fontId="10" fillId="0" borderId="3" xfId="1" applyNumberFormat="1" applyFont="1" applyFill="1" applyBorder="1"/>
    <xf numFmtId="3" fontId="6" fillId="2" borderId="0" xfId="1" applyNumberFormat="1" applyFont="1" applyFill="1" applyBorder="1"/>
    <xf numFmtId="3" fontId="10" fillId="0" borderId="5" xfId="1" applyNumberFormat="1" applyFont="1" applyFill="1" applyBorder="1"/>
    <xf numFmtId="0" fontId="8" fillId="0" borderId="1" xfId="1" applyFont="1" applyFill="1" applyBorder="1" applyAlignment="1">
      <alignment horizontal="right"/>
    </xf>
    <xf numFmtId="0" fontId="6" fillId="2" borderId="4" xfId="1" applyFont="1" applyFill="1" applyBorder="1" applyAlignment="1">
      <alignment horizontal="right"/>
    </xf>
    <xf numFmtId="0" fontId="6" fillId="0" borderId="9" xfId="1" applyFont="1" applyFill="1" applyBorder="1"/>
    <xf numFmtId="3" fontId="6" fillId="0" borderId="10" xfId="1" applyNumberFormat="1" applyFont="1" applyFill="1" applyBorder="1"/>
    <xf numFmtId="0" fontId="6" fillId="2" borderId="11" xfId="1" applyFont="1" applyFill="1" applyBorder="1"/>
    <xf numFmtId="3" fontId="6" fillId="2" borderId="10" xfId="1" applyNumberFormat="1" applyFont="1" applyFill="1" applyBorder="1"/>
    <xf numFmtId="0" fontId="6" fillId="0" borderId="11" xfId="1" applyFont="1" applyFill="1" applyBorder="1"/>
    <xf numFmtId="0" fontId="6" fillId="5" borderId="1" xfId="1" applyFont="1" applyFill="1" applyBorder="1"/>
    <xf numFmtId="0" fontId="14" fillId="5" borderId="1" xfId="1" applyFont="1" applyFill="1" applyBorder="1"/>
    <xf numFmtId="0" fontId="13" fillId="2" borderId="4" xfId="1" applyFont="1" applyFill="1" applyBorder="1"/>
    <xf numFmtId="0" fontId="17" fillId="5" borderId="1" xfId="1" applyFont="1" applyFill="1" applyBorder="1" applyAlignment="1">
      <alignment horizontal="left"/>
    </xf>
    <xf numFmtId="0" fontId="6" fillId="2" borderId="4" xfId="1" applyFont="1" applyFill="1" applyBorder="1" applyAlignment="1">
      <alignment horizontal="left"/>
    </xf>
    <xf numFmtId="0" fontId="19" fillId="5" borderId="1" xfId="1" applyFont="1" applyFill="1" applyBorder="1" applyAlignment="1">
      <alignment horizontal="centerContinuous"/>
    </xf>
    <xf numFmtId="0" fontId="19" fillId="5" borderId="1" xfId="1" applyFont="1" applyFill="1" applyBorder="1"/>
    <xf numFmtId="0" fontId="5" fillId="2" borderId="4" xfId="1" applyFont="1" applyFill="1" applyBorder="1"/>
    <xf numFmtId="0" fontId="20" fillId="5" borderId="1" xfId="1" applyFont="1" applyFill="1" applyBorder="1" applyAlignment="1">
      <alignment horizontal="left" indent="1"/>
    </xf>
    <xf numFmtId="0" fontId="6" fillId="2" borderId="4" xfId="1" applyFont="1" applyFill="1" applyBorder="1" applyAlignment="1">
      <alignment horizontal="left" indent="1"/>
    </xf>
    <xf numFmtId="0" fontId="6" fillId="2" borderId="4" xfId="1" applyFont="1" applyFill="1" applyBorder="1" applyAlignment="1">
      <alignment horizontal="left" indent="2"/>
    </xf>
    <xf numFmtId="0" fontId="6" fillId="0" borderId="1" xfId="1" applyFont="1" applyBorder="1"/>
    <xf numFmtId="0" fontId="5" fillId="0" borderId="23" xfId="1" applyFont="1" applyFill="1" applyBorder="1" applyAlignment="1">
      <alignment horizontal="left"/>
    </xf>
    <xf numFmtId="0" fontId="5" fillId="2" borderId="6" xfId="1" applyFont="1" applyFill="1" applyBorder="1" applyAlignment="1">
      <alignment horizontal="left"/>
    </xf>
    <xf numFmtId="3" fontId="6" fillId="0" borderId="25" xfId="1" applyNumberFormat="1" applyFont="1" applyFill="1" applyBorder="1"/>
    <xf numFmtId="3" fontId="6" fillId="0" borderId="26" xfId="1" applyNumberFormat="1" applyFont="1" applyFill="1" applyBorder="1"/>
    <xf numFmtId="3" fontId="6" fillId="2" borderId="25" xfId="1" applyNumberFormat="1" applyFont="1" applyFill="1" applyBorder="1"/>
    <xf numFmtId="3" fontId="6" fillId="2" borderId="26" xfId="1" applyNumberFormat="1" applyFont="1" applyFill="1" applyBorder="1"/>
    <xf numFmtId="3" fontId="6" fillId="0" borderId="27" xfId="1" applyNumberFormat="1" applyFont="1" applyFill="1" applyBorder="1"/>
    <xf numFmtId="0" fontId="23" fillId="0" borderId="0" xfId="1" applyFont="1"/>
    <xf numFmtId="3" fontId="2" fillId="0" borderId="0" xfId="1" applyNumberFormat="1" applyFont="1"/>
    <xf numFmtId="0" fontId="24" fillId="0" borderId="0" xfId="1" applyFont="1"/>
    <xf numFmtId="0" fontId="25" fillId="0" borderId="0" xfId="1" applyFont="1"/>
    <xf numFmtId="3" fontId="23" fillId="0" borderId="0" xfId="1" applyNumberFormat="1" applyFont="1" applyAlignment="1">
      <alignment horizontal="left"/>
    </xf>
    <xf numFmtId="3" fontId="26" fillId="0" borderId="0" xfId="1" applyNumberFormat="1" applyFont="1"/>
    <xf numFmtId="4" fontId="5" fillId="2" borderId="2" xfId="1" applyNumberFormat="1" applyFont="1" applyFill="1" applyBorder="1" applyAlignment="1">
      <alignment horizontal="right"/>
    </xf>
    <xf numFmtId="4" fontId="6" fillId="2" borderId="0" xfId="1" applyNumberFormat="1" applyFont="1" applyFill="1" applyBorder="1" applyAlignment="1">
      <alignment horizontal="right"/>
    </xf>
    <xf numFmtId="4" fontId="5" fillId="2" borderId="3" xfId="1" applyNumberFormat="1" applyFont="1" applyFill="1" applyBorder="1" applyAlignment="1">
      <alignment horizontal="right" vertical="center"/>
    </xf>
    <xf numFmtId="4" fontId="8" fillId="0" borderId="4" xfId="1" applyNumberFormat="1" applyFont="1" applyFill="1" applyBorder="1" applyAlignment="1">
      <alignment horizontal="right"/>
    </xf>
    <xf numFmtId="4" fontId="7" fillId="0" borderId="2" xfId="1" applyNumberFormat="1" applyFont="1" applyFill="1" applyBorder="1" applyAlignment="1">
      <alignment horizontal="right"/>
    </xf>
    <xf numFmtId="4" fontId="10" fillId="0" borderId="0" xfId="1" applyNumberFormat="1" applyFont="1" applyFill="1" applyBorder="1" applyAlignment="1">
      <alignment horizontal="right"/>
    </xf>
    <xf numFmtId="4" fontId="9" fillId="0" borderId="5" xfId="1" applyNumberFormat="1" applyFont="1" applyFill="1" applyBorder="1" applyAlignment="1">
      <alignment horizontal="right" vertical="center"/>
    </xf>
    <xf numFmtId="4" fontId="6" fillId="2" borderId="2" xfId="1" applyNumberFormat="1" applyFont="1" applyFill="1" applyBorder="1"/>
    <xf numFmtId="4" fontId="6" fillId="2" borderId="0" xfId="1" applyNumberFormat="1" applyFont="1" applyFill="1" applyBorder="1"/>
    <xf numFmtId="4" fontId="6" fillId="2" borderId="3" xfId="1" applyNumberFormat="1" applyFont="1" applyFill="1" applyBorder="1" applyAlignment="1">
      <alignment horizontal="right"/>
    </xf>
    <xf numFmtId="4" fontId="6" fillId="0" borderId="4" xfId="1" applyNumberFormat="1" applyFont="1" applyFill="1" applyBorder="1"/>
    <xf numFmtId="4" fontId="6" fillId="0" borderId="2" xfId="1" applyNumberFormat="1" applyFont="1" applyFill="1" applyBorder="1"/>
    <xf numFmtId="4" fontId="10" fillId="0" borderId="0" xfId="1" applyNumberFormat="1" applyFont="1" applyFill="1" applyBorder="1"/>
    <xf numFmtId="4" fontId="10" fillId="0" borderId="5" xfId="1" applyNumberFormat="1" applyFont="1" applyFill="1" applyBorder="1" applyAlignment="1">
      <alignment horizontal="right"/>
    </xf>
    <xf numFmtId="4" fontId="6" fillId="2" borderId="3" xfId="1" applyNumberFormat="1" applyFont="1" applyFill="1" applyBorder="1"/>
    <xf numFmtId="4" fontId="6" fillId="0" borderId="0" xfId="1" applyNumberFormat="1" applyFont="1" applyFill="1" applyBorder="1"/>
    <xf numFmtId="4" fontId="6" fillId="0" borderId="5" xfId="1" applyNumberFormat="1" applyFont="1" applyFill="1" applyBorder="1"/>
    <xf numFmtId="4" fontId="13" fillId="2" borderId="6" xfId="1" applyNumberFormat="1" applyFont="1" applyFill="1" applyBorder="1"/>
    <xf numFmtId="4" fontId="6" fillId="2" borderId="7" xfId="1" applyNumberFormat="1" applyFont="1" applyFill="1" applyBorder="1"/>
    <xf numFmtId="4" fontId="12" fillId="3" borderId="6" xfId="1" applyNumberFormat="1" applyFont="1" applyFill="1" applyBorder="1"/>
    <xf numFmtId="4" fontId="6" fillId="3" borderId="8" xfId="1" applyNumberFormat="1" applyFont="1" applyFill="1" applyBorder="1"/>
    <xf numFmtId="4" fontId="6" fillId="2" borderId="10" xfId="1" applyNumberFormat="1" applyFont="1" applyFill="1" applyBorder="1"/>
    <xf numFmtId="4" fontId="13" fillId="2" borderId="11" xfId="1" applyNumberFormat="1" applyFont="1" applyFill="1" applyBorder="1"/>
    <xf numFmtId="4" fontId="12" fillId="2" borderId="12" xfId="1" applyNumberFormat="1" applyFont="1" applyFill="1" applyBorder="1"/>
    <xf numFmtId="4" fontId="6" fillId="0" borderId="11" xfId="1" applyNumberFormat="1" applyFont="1" applyFill="1" applyBorder="1"/>
    <xf numFmtId="4" fontId="6" fillId="0" borderId="10" xfId="1" applyNumberFormat="1" applyFont="1" applyFill="1" applyBorder="1"/>
    <xf numFmtId="4" fontId="12" fillId="3" borderId="11" xfId="1" applyNumberFormat="1" applyFont="1" applyFill="1" applyBorder="1"/>
    <xf numFmtId="4" fontId="12" fillId="4" borderId="13" xfId="1" applyNumberFormat="1" applyFont="1" applyFill="1" applyBorder="1"/>
    <xf numFmtId="4" fontId="6" fillId="5" borderId="4" xfId="1" applyNumberFormat="1" applyFont="1" applyFill="1" applyBorder="1"/>
    <xf numFmtId="4" fontId="6" fillId="5" borderId="2" xfId="1" applyNumberFormat="1" applyFont="1" applyFill="1" applyBorder="1"/>
    <xf numFmtId="4" fontId="5" fillId="2" borderId="0" xfId="1" applyNumberFormat="1" applyFont="1" applyFill="1" applyBorder="1" applyAlignment="1">
      <alignment horizontal="centerContinuous"/>
    </xf>
    <xf numFmtId="4" fontId="6" fillId="2" borderId="3" xfId="1" applyNumberFormat="1" applyFont="1" applyFill="1" applyBorder="1" applyAlignment="1">
      <alignment horizontal="centerContinuous"/>
    </xf>
    <xf numFmtId="4" fontId="14" fillId="5" borderId="4" xfId="1" applyNumberFormat="1" applyFont="1" applyFill="1" applyBorder="1"/>
    <xf numFmtId="4" fontId="15" fillId="0" borderId="0" xfId="1" applyNumberFormat="1" applyFont="1" applyFill="1" applyBorder="1" applyAlignment="1">
      <alignment horizontal="centerContinuous"/>
    </xf>
    <xf numFmtId="4" fontId="16" fillId="0" borderId="5" xfId="1" applyNumberFormat="1" applyFont="1" applyBorder="1" applyAlignment="1">
      <alignment horizontal="centerContinuous"/>
    </xf>
    <xf numFmtId="4" fontId="5" fillId="2" borderId="2" xfId="1" applyNumberFormat="1" applyFont="1" applyFill="1" applyBorder="1"/>
    <xf numFmtId="4" fontId="17" fillId="5" borderId="4" xfId="1" applyNumberFormat="1" applyFont="1" applyFill="1" applyBorder="1" applyAlignment="1">
      <alignment horizontal="left"/>
    </xf>
    <xf numFmtId="4" fontId="5" fillId="2" borderId="0" xfId="1" applyNumberFormat="1" applyFont="1" applyFill="1" applyBorder="1"/>
    <xf numFmtId="4" fontId="5" fillId="2" borderId="3" xfId="1" applyNumberFormat="1" applyFont="1" applyFill="1" applyBorder="1"/>
    <xf numFmtId="4" fontId="15" fillId="0" borderId="0" xfId="1" applyNumberFormat="1" applyFont="1" applyFill="1" applyBorder="1"/>
    <xf numFmtId="4" fontId="15" fillId="0" borderId="5" xfId="1" applyNumberFormat="1" applyFont="1" applyBorder="1"/>
    <xf numFmtId="4" fontId="6" fillId="2" borderId="0" xfId="1" applyNumberFormat="1" applyFont="1" applyFill="1" applyBorder="1" applyAlignment="1">
      <alignment horizontal="left" indent="1"/>
    </xf>
    <xf numFmtId="4" fontId="16" fillId="0" borderId="0" xfId="1" applyNumberFormat="1" applyFont="1" applyFill="1" applyBorder="1" applyAlignment="1">
      <alignment horizontal="left" indent="1"/>
    </xf>
    <xf numFmtId="4" fontId="16" fillId="0" borderId="5" xfId="1" applyNumberFormat="1" applyFont="1" applyBorder="1"/>
    <xf numFmtId="4" fontId="6" fillId="2" borderId="0" xfId="1" quotePrefix="1" applyNumberFormat="1" applyFont="1" applyFill="1" applyBorder="1" applyAlignment="1">
      <alignment horizontal="left" indent="1"/>
    </xf>
    <xf numFmtId="4" fontId="16" fillId="0" borderId="0" xfId="1" quotePrefix="1" applyNumberFormat="1" applyFont="1" applyFill="1" applyBorder="1" applyAlignment="1">
      <alignment horizontal="left" indent="1"/>
    </xf>
    <xf numFmtId="4" fontId="6" fillId="2" borderId="0" xfId="1" applyNumberFormat="1" applyFont="1" applyFill="1" applyBorder="1" applyAlignment="1">
      <alignment horizontal="left" indent="2"/>
    </xf>
    <xf numFmtId="4" fontId="16" fillId="0" borderId="0" xfId="1" applyNumberFormat="1" applyFont="1" applyFill="1" applyBorder="1" applyAlignment="1">
      <alignment horizontal="left" indent="2"/>
    </xf>
    <xf numFmtId="4" fontId="16" fillId="0" borderId="5" xfId="1" applyNumberFormat="1" applyFont="1" applyBorder="1" applyAlignment="1">
      <alignment vertical="center"/>
    </xf>
    <xf numFmtId="4" fontId="13" fillId="2" borderId="0" xfId="1" applyNumberFormat="1" applyFont="1" applyFill="1" applyBorder="1" applyAlignment="1">
      <alignment horizontal="left" vertical="top" indent="3"/>
    </xf>
    <xf numFmtId="4" fontId="18" fillId="0" borderId="0" xfId="1" applyNumberFormat="1" applyFont="1" applyFill="1" applyBorder="1" applyAlignment="1">
      <alignment horizontal="left" vertical="top" indent="3"/>
    </xf>
    <xf numFmtId="4" fontId="6" fillId="2" borderId="0" xfId="0" applyNumberFormat="1" applyFont="1" applyFill="1" applyBorder="1" applyAlignment="1">
      <alignment horizontal="left" wrapText="1" indent="3"/>
    </xf>
    <xf numFmtId="4" fontId="6" fillId="2" borderId="3" xfId="1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horizontal="left" wrapText="1" indent="2"/>
    </xf>
    <xf numFmtId="4" fontId="6" fillId="2" borderId="0" xfId="1" applyNumberFormat="1" applyFont="1" applyFill="1" applyBorder="1" applyAlignment="1">
      <alignment horizontal="left" vertical="top" indent="2"/>
    </xf>
    <xf numFmtId="4" fontId="6" fillId="2" borderId="3" xfId="1" applyNumberFormat="1" applyFont="1" applyFill="1" applyBorder="1" applyAlignment="1"/>
    <xf numFmtId="4" fontId="16" fillId="0" borderId="0" xfId="1" applyNumberFormat="1" applyFont="1" applyFill="1" applyBorder="1" applyAlignment="1">
      <alignment horizontal="left" vertical="top" indent="2"/>
    </xf>
    <xf numFmtId="4" fontId="6" fillId="2" borderId="2" xfId="1" applyNumberFormat="1" applyFont="1" applyFill="1" applyBorder="1" applyAlignment="1">
      <alignment horizontal="centerContinuous"/>
    </xf>
    <xf numFmtId="4" fontId="19" fillId="5" borderId="4" xfId="1" applyNumberFormat="1" applyFont="1" applyFill="1" applyBorder="1" applyAlignment="1">
      <alignment horizontal="centerContinuous"/>
    </xf>
    <xf numFmtId="4" fontId="20" fillId="5" borderId="2" xfId="1" applyNumberFormat="1" applyFont="1" applyFill="1" applyBorder="1" applyAlignment="1">
      <alignment horizontal="centerContinuous"/>
    </xf>
    <xf numFmtId="4" fontId="16" fillId="0" borderId="0" xfId="0" applyNumberFormat="1" applyFont="1" applyFill="1" applyBorder="1" applyAlignment="1">
      <alignment horizontal="left" wrapText="1" indent="3"/>
    </xf>
    <xf numFmtId="4" fontId="6" fillId="0" borderId="0" xfId="1" applyNumberFormat="1" applyFont="1" applyBorder="1"/>
    <xf numFmtId="4" fontId="6" fillId="0" borderId="5" xfId="1" applyNumberFormat="1" applyFont="1" applyBorder="1"/>
    <xf numFmtId="4" fontId="19" fillId="5" borderId="4" xfId="1" applyNumberFormat="1" applyFont="1" applyFill="1" applyBorder="1"/>
    <xf numFmtId="4" fontId="19" fillId="5" borderId="2" xfId="1" applyNumberFormat="1" applyFont="1" applyFill="1" applyBorder="1"/>
    <xf numFmtId="4" fontId="20" fillId="5" borderId="4" xfId="1" applyNumberFormat="1" applyFont="1" applyFill="1" applyBorder="1" applyAlignment="1">
      <alignment horizontal="left" indent="1"/>
    </xf>
    <xf numFmtId="4" fontId="20" fillId="5" borderId="2" xfId="1" applyNumberFormat="1" applyFont="1" applyFill="1" applyBorder="1"/>
    <xf numFmtId="4" fontId="6" fillId="2" borderId="2" xfId="1" applyNumberFormat="1" applyFont="1" applyFill="1" applyBorder="1" applyAlignment="1"/>
    <xf numFmtId="4" fontId="6" fillId="2" borderId="2" xfId="1" applyNumberFormat="1" applyFont="1" applyFill="1" applyBorder="1" applyAlignment="1">
      <alignment vertical="center"/>
    </xf>
    <xf numFmtId="4" fontId="6" fillId="2" borderId="4" xfId="1" applyNumberFormat="1" applyFont="1" applyFill="1" applyBorder="1" applyAlignment="1"/>
    <xf numFmtId="4" fontId="20" fillId="5" borderId="2" xfId="1" applyNumberFormat="1" applyFont="1" applyFill="1" applyBorder="1" applyAlignment="1">
      <alignment vertical="center"/>
    </xf>
    <xf numFmtId="4" fontId="6" fillId="0" borderId="4" xfId="1" applyNumberFormat="1" applyFont="1" applyFill="1" applyBorder="1" applyAlignment="1"/>
    <xf numFmtId="4" fontId="5" fillId="2" borderId="14" xfId="1" applyNumberFormat="1" applyFont="1" applyFill="1" applyBorder="1"/>
    <xf numFmtId="4" fontId="5" fillId="2" borderId="15" xfId="1" applyNumberFormat="1" applyFont="1" applyFill="1" applyBorder="1" applyAlignment="1"/>
    <xf numFmtId="4" fontId="5" fillId="6" borderId="14" xfId="1" applyNumberFormat="1" applyFont="1" applyFill="1" applyBorder="1"/>
    <xf numFmtId="4" fontId="5" fillId="6" borderId="16" xfId="1" applyNumberFormat="1" applyFont="1" applyFill="1" applyBorder="1" applyAlignment="1"/>
    <xf numFmtId="4" fontId="6" fillId="2" borderId="17" xfId="1" applyNumberFormat="1" applyFont="1" applyFill="1" applyBorder="1"/>
    <xf numFmtId="4" fontId="6" fillId="2" borderId="18" xfId="1" applyNumberFormat="1" applyFont="1" applyFill="1" applyBorder="1"/>
    <xf numFmtId="4" fontId="6" fillId="0" borderId="17" xfId="1" applyNumberFormat="1" applyFont="1" applyFill="1" applyBorder="1"/>
    <xf numFmtId="4" fontId="6" fillId="0" borderId="19" xfId="1" applyNumberFormat="1" applyFont="1" applyFill="1" applyBorder="1"/>
    <xf numFmtId="4" fontId="21" fillId="0" borderId="0" xfId="1" applyNumberFormat="1" applyFont="1" applyFill="1" applyBorder="1" applyAlignment="1">
      <alignment horizontal="centerContinuous"/>
    </xf>
    <xf numFmtId="4" fontId="22" fillId="0" borderId="5" xfId="1" applyNumberFormat="1" applyFont="1" applyBorder="1" applyAlignment="1">
      <alignment horizontal="centerContinuous"/>
    </xf>
    <xf numFmtId="4" fontId="20" fillId="0" borderId="4" xfId="1" applyNumberFormat="1" applyFont="1" applyFill="1" applyBorder="1" applyAlignment="1">
      <alignment horizontal="left" indent="2"/>
    </xf>
    <xf numFmtId="4" fontId="21" fillId="0" borderId="0" xfId="1" applyNumberFormat="1" applyFont="1" applyFill="1" applyBorder="1"/>
    <xf numFmtId="4" fontId="21" fillId="0" borderId="5" xfId="1" applyNumberFormat="1" applyFont="1" applyBorder="1"/>
    <xf numFmtId="4" fontId="6" fillId="2" borderId="4" xfId="1" quotePrefix="1" applyNumberFormat="1" applyFont="1" applyFill="1" applyBorder="1" applyAlignment="1">
      <alignment horizontal="left" indent="1"/>
    </xf>
    <xf numFmtId="4" fontId="6" fillId="0" borderId="4" xfId="1" applyNumberFormat="1" applyFont="1" applyBorder="1"/>
    <xf numFmtId="4" fontId="22" fillId="0" borderId="4" xfId="1" quotePrefix="1" applyNumberFormat="1" applyFont="1" applyBorder="1" applyAlignment="1">
      <alignment horizontal="left" indent="1"/>
    </xf>
    <xf numFmtId="4" fontId="6" fillId="0" borderId="2" xfId="1" applyNumberFormat="1" applyFont="1" applyBorder="1"/>
    <xf numFmtId="4" fontId="22" fillId="0" borderId="0" xfId="1" applyNumberFormat="1" applyFont="1" applyBorder="1" applyAlignment="1">
      <alignment horizontal="left" indent="2"/>
    </xf>
    <xf numFmtId="4" fontId="6" fillId="2" borderId="4" xfId="1" applyNumberFormat="1" applyFont="1" applyFill="1" applyBorder="1" applyAlignment="1">
      <alignment horizontal="left" indent="1"/>
    </xf>
    <xf numFmtId="4" fontId="22" fillId="0" borderId="4" xfId="1" applyNumberFormat="1" applyFont="1" applyBorder="1" applyAlignment="1">
      <alignment horizontal="left" indent="1"/>
    </xf>
    <xf numFmtId="4" fontId="6" fillId="2" borderId="20" xfId="1" applyNumberFormat="1" applyFont="1" applyFill="1" applyBorder="1"/>
    <xf numFmtId="4" fontId="6" fillId="2" borderId="21" xfId="1" applyNumberFormat="1" applyFont="1" applyFill="1" applyBorder="1"/>
    <xf numFmtId="4" fontId="6" fillId="0" borderId="20" xfId="1" applyNumberFormat="1" applyFont="1" applyFill="1" applyBorder="1"/>
    <xf numFmtId="4" fontId="6" fillId="0" borderId="22" xfId="1" applyNumberFormat="1" applyFont="1" applyBorder="1"/>
    <xf numFmtId="4" fontId="5" fillId="2" borderId="24" xfId="1" applyNumberFormat="1" applyFont="1" applyFill="1" applyBorder="1" applyAlignment="1"/>
    <xf numFmtId="4" fontId="5" fillId="2" borderId="0" xfId="1" applyNumberFormat="1" applyFont="1" applyFill="1" applyBorder="1" applyAlignment="1">
      <alignment horizontal="left"/>
    </xf>
    <xf numFmtId="4" fontId="5" fillId="0" borderId="6" xfId="1" applyNumberFormat="1" applyFont="1" applyFill="1" applyBorder="1" applyAlignment="1">
      <alignment horizontal="left"/>
    </xf>
    <xf numFmtId="4" fontId="5" fillId="0" borderId="24" xfId="1" applyNumberFormat="1" applyFont="1" applyFill="1" applyBorder="1" applyAlignment="1"/>
    <xf numFmtId="4" fontId="5" fillId="0" borderId="0" xfId="1" applyNumberFormat="1" applyFont="1" applyFill="1" applyBorder="1" applyAlignment="1">
      <alignment horizontal="left"/>
    </xf>
    <xf numFmtId="4" fontId="5" fillId="0" borderId="5" xfId="1" applyNumberFormat="1" applyFont="1" applyBorder="1"/>
    <xf numFmtId="4" fontId="7" fillId="0" borderId="2" xfId="1" applyNumberFormat="1" applyFont="1" applyFill="1" applyBorder="1" applyAlignment="1">
      <alignment horizontal="right" vertical="center"/>
    </xf>
    <xf numFmtId="4" fontId="10" fillId="0" borderId="0" xfId="1" applyNumberFormat="1" applyFont="1" applyFill="1" applyBorder="1" applyAlignment="1">
      <alignment horizontal="right" vertical="center"/>
    </xf>
    <xf numFmtId="4" fontId="9" fillId="0" borderId="3" xfId="1" applyNumberFormat="1" applyFont="1" applyFill="1" applyBorder="1" applyAlignment="1">
      <alignment horizontal="right" vertical="center"/>
    </xf>
    <xf numFmtId="4" fontId="6" fillId="0" borderId="2" xfId="1" applyNumberFormat="1" applyFont="1" applyFill="1" applyBorder="1" applyAlignment="1">
      <alignment vertical="center"/>
    </xf>
    <xf numFmtId="4" fontId="11" fillId="0" borderId="0" xfId="1" applyNumberFormat="1" applyFont="1" applyFill="1" applyBorder="1" applyAlignment="1">
      <alignment vertical="center"/>
    </xf>
    <xf numFmtId="4" fontId="11" fillId="0" borderId="3" xfId="1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>
      <alignment vertical="center"/>
    </xf>
    <xf numFmtId="4" fontId="6" fillId="0" borderId="3" xfId="1" applyNumberFormat="1" applyFont="1" applyFill="1" applyBorder="1" applyAlignment="1">
      <alignment vertical="center"/>
    </xf>
    <xf numFmtId="4" fontId="12" fillId="3" borderId="6" xfId="1" applyNumberFormat="1" applyFont="1" applyFill="1" applyBorder="1" applyAlignment="1">
      <alignment vertical="center"/>
    </xf>
    <xf numFmtId="4" fontId="6" fillId="3" borderId="7" xfId="1" applyNumberFormat="1" applyFont="1" applyFill="1" applyBorder="1" applyAlignment="1">
      <alignment vertical="center"/>
    </xf>
    <xf numFmtId="4" fontId="6" fillId="0" borderId="10" xfId="1" applyNumberFormat="1" applyFont="1" applyFill="1" applyBorder="1" applyAlignment="1">
      <alignment vertical="center"/>
    </xf>
    <xf numFmtId="4" fontId="12" fillId="3" borderId="11" xfId="1" applyNumberFormat="1" applyFont="1" applyFill="1" applyBorder="1" applyAlignment="1">
      <alignment vertical="center"/>
    </xf>
    <xf numFmtId="4" fontId="12" fillId="4" borderId="12" xfId="1" applyNumberFormat="1" applyFont="1" applyFill="1" applyBorder="1" applyAlignment="1">
      <alignment vertical="center"/>
    </xf>
    <xf numFmtId="4" fontId="6" fillId="5" borderId="2" xfId="1" applyNumberFormat="1" applyFont="1" applyFill="1" applyBorder="1" applyAlignment="1">
      <alignment vertical="center"/>
    </xf>
    <xf numFmtId="4" fontId="15" fillId="0" borderId="0" xfId="1" applyNumberFormat="1" applyFont="1" applyFill="1" applyBorder="1" applyAlignment="1">
      <alignment horizontal="centerContinuous" vertical="center"/>
    </xf>
    <xf numFmtId="4" fontId="16" fillId="0" borderId="3" xfId="1" applyNumberFormat="1" applyFont="1" applyBorder="1" applyAlignment="1">
      <alignment horizontal="centerContinuous" vertical="center"/>
    </xf>
    <xf numFmtId="4" fontId="15" fillId="0" borderId="0" xfId="1" applyNumberFormat="1" applyFont="1" applyFill="1" applyBorder="1" applyAlignment="1">
      <alignment vertical="center"/>
    </xf>
    <xf numFmtId="4" fontId="15" fillId="0" borderId="3" xfId="1" applyNumberFormat="1" applyFont="1" applyBorder="1" applyAlignment="1">
      <alignment vertical="center"/>
    </xf>
    <xf numFmtId="4" fontId="16" fillId="0" borderId="0" xfId="1" applyNumberFormat="1" applyFont="1" applyFill="1" applyBorder="1" applyAlignment="1">
      <alignment horizontal="left" vertical="center"/>
    </xf>
    <xf numFmtId="4" fontId="16" fillId="0" borderId="3" xfId="1" applyNumberFormat="1" applyFont="1" applyBorder="1" applyAlignment="1">
      <alignment vertical="center"/>
    </xf>
    <xf numFmtId="4" fontId="16" fillId="0" borderId="0" xfId="1" quotePrefix="1" applyNumberFormat="1" applyFont="1" applyFill="1" applyBorder="1" applyAlignment="1">
      <alignment horizontal="left" vertical="center"/>
    </xf>
    <xf numFmtId="4" fontId="18" fillId="0" borderId="0" xfId="1" applyNumberFormat="1" applyFont="1" applyFill="1" applyBorder="1" applyAlignment="1">
      <alignment horizontal="left" vertical="center"/>
    </xf>
    <xf numFmtId="4" fontId="16" fillId="0" borderId="0" xfId="0" applyNumberFormat="1" applyFont="1" applyFill="1" applyBorder="1" applyAlignment="1">
      <alignment horizontal="left" vertical="center" wrapText="1"/>
    </xf>
    <xf numFmtId="4" fontId="20" fillId="5" borderId="2" xfId="1" applyNumberFormat="1" applyFont="1" applyFill="1" applyBorder="1" applyAlignment="1">
      <alignment horizontal="centerContinuous" vertical="center"/>
    </xf>
    <xf numFmtId="4" fontId="6" fillId="0" borderId="3" xfId="1" applyNumberFormat="1" applyFont="1" applyBorder="1" applyAlignment="1">
      <alignment vertical="center"/>
    </xf>
    <xf numFmtId="4" fontId="6" fillId="0" borderId="0" xfId="1" applyNumberFormat="1" applyFont="1" applyBorder="1" applyAlignment="1">
      <alignment vertical="center"/>
    </xf>
    <xf numFmtId="4" fontId="19" fillId="5" borderId="2" xfId="1" applyNumberFormat="1" applyFont="1" applyFill="1" applyBorder="1" applyAlignment="1">
      <alignment vertical="center"/>
    </xf>
    <xf numFmtId="4" fontId="6" fillId="0" borderId="4" xfId="1" applyNumberFormat="1" applyFont="1" applyFill="1" applyBorder="1" applyAlignment="1">
      <alignment vertical="center"/>
    </xf>
    <xf numFmtId="4" fontId="5" fillId="6" borderId="14" xfId="1" applyNumberFormat="1" applyFont="1" applyFill="1" applyBorder="1" applyAlignment="1">
      <alignment vertical="center"/>
    </xf>
    <xf numFmtId="4" fontId="5" fillId="6" borderId="15" xfId="1" applyNumberFormat="1" applyFont="1" applyFill="1" applyBorder="1" applyAlignment="1">
      <alignment vertical="center"/>
    </xf>
    <xf numFmtId="4" fontId="6" fillId="0" borderId="17" xfId="1" applyNumberFormat="1" applyFont="1" applyFill="1" applyBorder="1" applyAlignment="1">
      <alignment vertical="center"/>
    </xf>
    <xf numFmtId="4" fontId="6" fillId="0" borderId="18" xfId="1" applyNumberFormat="1" applyFont="1" applyFill="1" applyBorder="1" applyAlignment="1">
      <alignment vertical="center"/>
    </xf>
    <xf numFmtId="4" fontId="21" fillId="0" borderId="0" xfId="1" applyNumberFormat="1" applyFont="1" applyFill="1" applyBorder="1" applyAlignment="1">
      <alignment horizontal="centerContinuous" vertical="center"/>
    </xf>
    <xf numFmtId="4" fontId="22" fillId="0" borderId="3" xfId="1" applyNumberFormat="1" applyFont="1" applyBorder="1" applyAlignment="1">
      <alignment horizontal="centerContinuous" vertical="center"/>
    </xf>
    <xf numFmtId="4" fontId="21" fillId="0" borderId="0" xfId="1" applyNumberFormat="1" applyFont="1" applyFill="1" applyBorder="1" applyAlignment="1">
      <alignment vertical="center"/>
    </xf>
    <xf numFmtId="4" fontId="21" fillId="0" borderId="3" xfId="1" applyNumberFormat="1" applyFont="1" applyBorder="1" applyAlignment="1">
      <alignment vertical="center"/>
    </xf>
    <xf numFmtId="4" fontId="22" fillId="0" borderId="4" xfId="1" quotePrefix="1" applyNumberFormat="1" applyFont="1" applyBorder="1" applyAlignment="1">
      <alignment horizontal="left" vertical="center"/>
    </xf>
    <xf numFmtId="4" fontId="6" fillId="0" borderId="2" xfId="1" applyNumberFormat="1" applyFont="1" applyBorder="1" applyAlignment="1">
      <alignment vertical="center"/>
    </xf>
    <xf numFmtId="4" fontId="22" fillId="0" borderId="0" xfId="1" applyNumberFormat="1" applyFont="1" applyBorder="1" applyAlignment="1">
      <alignment horizontal="left" vertical="center"/>
    </xf>
    <xf numFmtId="4" fontId="22" fillId="0" borderId="4" xfId="1" applyNumberFormat="1" applyFont="1" applyBorder="1" applyAlignment="1">
      <alignment horizontal="left" vertical="center"/>
    </xf>
    <xf numFmtId="4" fontId="22" fillId="0" borderId="3" xfId="1" applyNumberFormat="1" applyFont="1" applyBorder="1" applyAlignment="1">
      <alignment vertical="center"/>
    </xf>
    <xf numFmtId="4" fontId="6" fillId="0" borderId="3" xfId="1" applyNumberFormat="1" applyFont="1" applyBorder="1"/>
    <xf numFmtId="4" fontId="6" fillId="0" borderId="21" xfId="1" applyNumberFormat="1" applyFont="1" applyBorder="1"/>
    <xf numFmtId="4" fontId="5" fillId="0" borderId="3" xfId="1" applyNumberFormat="1" applyFont="1" applyBorder="1"/>
    <xf numFmtId="0" fontId="6" fillId="2" borderId="4" xfId="1" applyFont="1" applyFill="1" applyBorder="1" applyAlignment="1">
      <alignment vertical="center"/>
    </xf>
    <xf numFmtId="0" fontId="27" fillId="0" borderId="4" xfId="1" applyFont="1" applyFill="1" applyBorder="1" applyAlignment="1">
      <alignment vertical="center"/>
    </xf>
    <xf numFmtId="4" fontId="27" fillId="0" borderId="2" xfId="1" applyNumberFormat="1" applyFont="1" applyFill="1" applyBorder="1" applyAlignment="1">
      <alignment horizontal="right"/>
    </xf>
    <xf numFmtId="4" fontId="8" fillId="0" borderId="2" xfId="1" applyNumberFormat="1" applyFont="1" applyFill="1" applyBorder="1" applyAlignment="1">
      <alignment vertical="center"/>
    </xf>
    <xf numFmtId="0" fontId="20" fillId="0" borderId="1" xfId="1" quotePrefix="1" applyFont="1" applyBorder="1" applyAlignment="1">
      <alignment horizontal="left" vertical="center" wrapText="1" indent="1"/>
    </xf>
    <xf numFmtId="0" fontId="20" fillId="5" borderId="1" xfId="1" applyFont="1" applyFill="1" applyBorder="1" applyAlignment="1">
      <alignment horizontal="left" vertical="center" indent="2"/>
    </xf>
    <xf numFmtId="0" fontId="20" fillId="0" borderId="4" xfId="1" applyFont="1" applyFill="1" applyBorder="1" applyAlignment="1">
      <alignment horizontal="left" vertical="center" indent="2"/>
    </xf>
    <xf numFmtId="2" fontId="23" fillId="0" borderId="0" xfId="1" applyNumberFormat="1" applyFont="1" applyAlignment="1">
      <alignment horizontal="left"/>
    </xf>
    <xf numFmtId="4" fontId="16" fillId="0" borderId="0" xfId="0" applyNumberFormat="1" applyFont="1" applyFill="1" applyBorder="1" applyAlignment="1">
      <alignment horizontal="left" vertical="center" wrapText="1" indent="2"/>
    </xf>
    <xf numFmtId="4" fontId="16" fillId="2" borderId="0" xfId="0" applyNumberFormat="1" applyFont="1" applyFill="1" applyBorder="1" applyAlignment="1">
      <alignment horizontal="left" vertical="center" wrapText="1" indent="2"/>
    </xf>
    <xf numFmtId="0" fontId="6" fillId="2" borderId="1" xfId="1" quotePrefix="1" applyFont="1" applyFill="1" applyBorder="1" applyAlignment="1">
      <alignment horizontal="left" vertical="center" wrapText="1" indent="1"/>
    </xf>
    <xf numFmtId="0" fontId="20" fillId="5" borderId="1" xfId="1" applyFont="1" applyFill="1" applyBorder="1" applyAlignment="1">
      <alignment horizontal="left" vertical="center" indent="1"/>
    </xf>
    <xf numFmtId="0" fontId="6" fillId="2" borderId="1" xfId="1" applyFont="1" applyFill="1" applyBorder="1" applyAlignment="1">
      <alignment horizontal="left" vertical="center" indent="1"/>
    </xf>
    <xf numFmtId="4" fontId="28" fillId="5" borderId="2" xfId="1" applyNumberFormat="1" applyFont="1" applyFill="1" applyBorder="1" applyAlignment="1">
      <alignment vertical="center"/>
    </xf>
    <xf numFmtId="4" fontId="5" fillId="0" borderId="0" xfId="1" applyNumberFormat="1" applyFont="1" applyAlignment="1">
      <alignment horizontal="left"/>
    </xf>
    <xf numFmtId="4" fontId="6" fillId="0" borderId="0" xfId="1" applyNumberFormat="1" applyFont="1" applyAlignment="1">
      <alignment vertical="center"/>
    </xf>
    <xf numFmtId="0" fontId="27" fillId="0" borderId="1" xfId="1" applyFont="1" applyFill="1" applyBorder="1" applyAlignment="1">
      <alignment vertical="center"/>
    </xf>
    <xf numFmtId="0" fontId="6" fillId="0" borderId="0" xfId="1" applyFont="1" applyBorder="1"/>
    <xf numFmtId="0" fontId="20" fillId="0" borderId="1" xfId="1" applyFont="1" applyFill="1" applyBorder="1" applyAlignment="1">
      <alignment horizontal="left" vertical="center" indent="2"/>
    </xf>
    <xf numFmtId="0" fontId="20" fillId="0" borderId="1" xfId="1" applyFont="1" applyFill="1" applyBorder="1" applyAlignment="1">
      <alignment horizontal="left" indent="2"/>
    </xf>
    <xf numFmtId="0" fontId="6" fillId="0" borderId="2" xfId="1" applyFont="1" applyBorder="1"/>
    <xf numFmtId="4" fontId="29" fillId="5" borderId="2" xfId="1" applyNumberFormat="1" applyFont="1" applyFill="1" applyBorder="1"/>
    <xf numFmtId="0" fontId="6" fillId="7" borderId="2" xfId="1" applyFont="1" applyFill="1" applyBorder="1"/>
    <xf numFmtId="4" fontId="6" fillId="2" borderId="0" xfId="1" applyNumberFormat="1" applyFont="1" applyFill="1" applyBorder="1" applyAlignment="1">
      <alignment horizontal="left" vertical="center" wrapText="1" indent="2"/>
    </xf>
    <xf numFmtId="4" fontId="6" fillId="8" borderId="0" xfId="1" applyNumberFormat="1" applyFont="1" applyFill="1" applyBorder="1" applyAlignment="1">
      <alignment horizontal="left" vertical="center" wrapText="1" indent="2"/>
    </xf>
    <xf numFmtId="4" fontId="22" fillId="0" borderId="5" xfId="1" applyNumberFormat="1" applyFont="1" applyBorder="1" applyAlignment="1">
      <alignment horizontal="right" vertical="center"/>
    </xf>
    <xf numFmtId="0" fontId="23" fillId="0" borderId="0" xfId="1" applyFont="1" applyAlignment="1"/>
    <xf numFmtId="4" fontId="22" fillId="0" borderId="3" xfId="1" applyNumberFormat="1" applyFont="1" applyBorder="1" applyAlignment="1">
      <alignment horizontal="right" vertical="center"/>
    </xf>
    <xf numFmtId="4" fontId="6" fillId="2" borderId="3" xfId="1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center"/>
    </xf>
    <xf numFmtId="0" fontId="5" fillId="2" borderId="28" xfId="1" applyFont="1" applyFill="1" applyBorder="1" applyAlignment="1">
      <alignment horizontal="center"/>
    </xf>
    <xf numFmtId="0" fontId="5" fillId="2" borderId="29" xfId="1" applyFont="1" applyFill="1" applyBorder="1" applyAlignment="1">
      <alignment horizontal="center"/>
    </xf>
    <xf numFmtId="0" fontId="5" fillId="2" borderId="30" xfId="1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0" fontId="5" fillId="0" borderId="29" xfId="1" applyFont="1" applyFill="1" applyBorder="1" applyAlignment="1">
      <alignment horizontal="center"/>
    </xf>
    <xf numFmtId="0" fontId="5" fillId="0" borderId="30" xfId="1" applyFont="1" applyFill="1" applyBorder="1" applyAlignment="1">
      <alignment horizontal="center"/>
    </xf>
    <xf numFmtId="4" fontId="6" fillId="2" borderId="4" xfId="1" applyNumberFormat="1" applyFont="1" applyFill="1" applyBorder="1" applyAlignment="1">
      <alignment horizontal="center" vertical="top"/>
    </xf>
    <xf numFmtId="4" fontId="6" fillId="2" borderId="3" xfId="1" applyNumberFormat="1" applyFont="1" applyFill="1" applyBorder="1" applyAlignment="1">
      <alignment horizontal="center" vertical="top"/>
    </xf>
    <xf numFmtId="4" fontId="16" fillId="0" borderId="0" xfId="1" applyNumberFormat="1" applyFont="1" applyBorder="1" applyAlignment="1">
      <alignment horizontal="center" vertical="top"/>
    </xf>
    <xf numFmtId="4" fontId="16" fillId="0" borderId="5" xfId="1" applyNumberFormat="1" applyFont="1" applyBorder="1" applyAlignment="1">
      <alignment horizontal="center" vertical="top"/>
    </xf>
    <xf numFmtId="4" fontId="16" fillId="0" borderId="4" xfId="1" applyNumberFormat="1" applyFont="1" applyBorder="1" applyAlignment="1">
      <alignment horizontal="center" vertical="center"/>
    </xf>
    <xf numFmtId="4" fontId="16" fillId="0" borderId="3" xfId="1" applyNumberFormat="1" applyFont="1" applyBorder="1" applyAlignment="1">
      <alignment horizontal="center" vertical="center"/>
    </xf>
  </cellXfs>
  <cellStyles count="2">
    <cellStyle name="Normalny" xfId="0" builtinId="0"/>
    <cellStyle name="Normalny_3.Z 251-15.02.2005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3:N91"/>
  <sheetViews>
    <sheetView showGridLines="0" tabSelected="1" topLeftCell="C14" zoomScale="90" zoomScaleNormal="100" workbookViewId="0">
      <selection activeCell="I40" sqref="I40"/>
    </sheetView>
  </sheetViews>
  <sheetFormatPr defaultColWidth="23.85546875" defaultRowHeight="12.75" x14ac:dyDescent="0.2"/>
  <cols>
    <col min="1" max="1" width="31" style="1" customWidth="1"/>
    <col min="2" max="2" width="17.140625" style="1" customWidth="1"/>
    <col min="3" max="3" width="32.28515625" style="1" customWidth="1"/>
    <col min="4" max="4" width="17.7109375" style="1" customWidth="1"/>
    <col min="5" max="5" width="33.28515625" style="1" customWidth="1"/>
    <col min="6" max="6" width="15.7109375" style="1" customWidth="1"/>
    <col min="7" max="7" width="30.5703125" style="1" customWidth="1"/>
    <col min="8" max="8" width="15.7109375" style="1" customWidth="1"/>
    <col min="9" max="9" width="33.28515625" style="1" customWidth="1"/>
    <col min="10" max="10" width="17.140625" style="1" customWidth="1"/>
    <col min="11" max="11" width="31.85546875" style="1" customWidth="1"/>
    <col min="12" max="12" width="17.5703125" style="1" customWidth="1"/>
    <col min="13" max="13" width="23.85546875" style="1" customWidth="1"/>
    <col min="14" max="14" width="14.42578125" style="1" customWidth="1"/>
    <col min="15" max="16384" width="23.85546875" style="1"/>
  </cols>
  <sheetData>
    <row r="3" spans="1:12" ht="15" customHeight="1" x14ac:dyDescent="0.25">
      <c r="L3" s="2" t="s">
        <v>0</v>
      </c>
    </row>
    <row r="4" spans="1:12" ht="12" customHeight="1" x14ac:dyDescent="0.2"/>
    <row r="5" spans="1:12" ht="12" customHeight="1" x14ac:dyDescent="0.2"/>
    <row r="6" spans="1:12" ht="12" customHeight="1" x14ac:dyDescent="0.2"/>
    <row r="8" spans="1:12" s="3" customFormat="1" ht="18" customHeight="1" x14ac:dyDescent="0.25">
      <c r="A8" s="245" t="s">
        <v>35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</row>
    <row r="9" spans="1:12" s="3" customFormat="1" ht="18" customHeight="1" thickBot="1" x14ac:dyDescent="0.3">
      <c r="D9" s="4"/>
    </row>
    <row r="10" spans="1:12" s="3" customFormat="1" ht="18" hidden="1" customHeight="1" x14ac:dyDescent="0.25"/>
    <row r="11" spans="1:12" s="5" customFormat="1" ht="18" customHeight="1" x14ac:dyDescent="0.25">
      <c r="A11" s="249" t="s">
        <v>34</v>
      </c>
      <c r="B11" s="250"/>
      <c r="C11" s="250"/>
      <c r="D11" s="251"/>
      <c r="E11" s="246" t="s">
        <v>1</v>
      </c>
      <c r="F11" s="247"/>
      <c r="G11" s="247"/>
      <c r="H11" s="248"/>
      <c r="I11" s="249" t="s">
        <v>38</v>
      </c>
      <c r="J11" s="250"/>
      <c r="K11" s="250"/>
      <c r="L11" s="251"/>
    </row>
    <row r="12" spans="1:12" s="16" customFormat="1" ht="15" customHeight="1" x14ac:dyDescent="0.2">
      <c r="A12" s="6"/>
      <c r="B12" s="7"/>
      <c r="C12" s="8"/>
      <c r="D12" s="9"/>
      <c r="E12" s="10"/>
      <c r="F12" s="11"/>
      <c r="G12" s="12"/>
      <c r="H12" s="13"/>
      <c r="I12" s="14"/>
      <c r="J12" s="7"/>
      <c r="K12" s="8"/>
      <c r="L12" s="15"/>
    </row>
    <row r="13" spans="1:12" s="16" customFormat="1" ht="15" customHeight="1" x14ac:dyDescent="0.25">
      <c r="A13" s="17" t="s">
        <v>2</v>
      </c>
      <c r="B13" s="18"/>
      <c r="C13" s="19" t="s">
        <v>3</v>
      </c>
      <c r="D13" s="20"/>
      <c r="E13" s="21" t="s">
        <v>2</v>
      </c>
      <c r="F13" s="22"/>
      <c r="G13" s="23" t="s">
        <v>3</v>
      </c>
      <c r="H13" s="24"/>
      <c r="I13" s="25" t="s">
        <v>2</v>
      </c>
      <c r="J13" s="18"/>
      <c r="K13" s="19" t="s">
        <v>3</v>
      </c>
      <c r="L13" s="26"/>
    </row>
    <row r="14" spans="1:12" s="16" customFormat="1" ht="15" customHeight="1" x14ac:dyDescent="0.2">
      <c r="A14" s="27"/>
      <c r="B14" s="28"/>
      <c r="C14" s="29" t="s">
        <v>4</v>
      </c>
      <c r="D14" s="30"/>
      <c r="E14" s="10"/>
      <c r="F14" s="11"/>
      <c r="G14" s="31" t="s">
        <v>4</v>
      </c>
      <c r="H14" s="24"/>
      <c r="I14" s="32"/>
      <c r="J14" s="28"/>
      <c r="K14" s="29" t="s">
        <v>4</v>
      </c>
      <c r="L14" s="33"/>
    </row>
    <row r="15" spans="1:12" s="16" customFormat="1" ht="15" customHeight="1" x14ac:dyDescent="0.2">
      <c r="A15" s="27"/>
      <c r="B15" s="28"/>
      <c r="C15" s="34"/>
      <c r="D15" s="35"/>
      <c r="E15" s="10"/>
      <c r="F15" s="77"/>
      <c r="G15" s="36"/>
      <c r="H15" s="13"/>
      <c r="I15" s="32"/>
      <c r="J15" s="28"/>
      <c r="K15" s="34"/>
      <c r="L15" s="37"/>
    </row>
    <row r="16" spans="1:12" s="16" customFormat="1" ht="15" customHeight="1" x14ac:dyDescent="0.25">
      <c r="A16" s="38"/>
      <c r="B16" s="172">
        <f>SUM(B17:B18)</f>
        <v>3955093015</v>
      </c>
      <c r="C16" s="173"/>
      <c r="D16" s="174">
        <v>3216114934</v>
      </c>
      <c r="E16" s="39"/>
      <c r="F16" s="70">
        <f>SUM(F17:F18)</f>
        <v>108325374.05</v>
      </c>
      <c r="G16" s="71"/>
      <c r="H16" s="72">
        <f>-300000+548004+24313+38227+342722.54+300000+18945-100000-98607-400850-50000-1071954-66800+666831-383600+13053332+1563692+378232-1300000-2546000-7200-1785360-16000+3970000-2309785+1235-201000-163472-1042760+151253-539350-241700+145598+1793+32708204-509240+3335149+695380+1300000+510800+1279089+75000-497841+141300-1344400+1435984+2044118.61+4000+78500+768670+1625538+187000-200950+630151-545000+303461-46264+4200000+407840+2518351-2500000+329200-65000+6400+7323-256500-62000+5083500-40000+604000+199602+114700+587500-96947+1664000+800000-423864+60208+4640000+22313-5000-93200+1376130-18470-176650+2576278.9-350000+414300+1173537-88000+2472227+960528-6000+106213+222800-718934-20000-74470+119618+2550000+78850-2557000+11809</f>
        <v>78313582.050000012</v>
      </c>
      <c r="I16" s="73"/>
      <c r="J16" s="74">
        <f>SUM(J17:J18)</f>
        <v>4063418389.0500002</v>
      </c>
      <c r="K16" s="75"/>
      <c r="L16" s="76">
        <f>SUM(D16,H16)</f>
        <v>3294428516.0500002</v>
      </c>
    </row>
    <row r="17" spans="1:13" s="16" customFormat="1" ht="15" customHeight="1" x14ac:dyDescent="0.2">
      <c r="A17" s="232" t="s">
        <v>30</v>
      </c>
      <c r="B17" s="219">
        <v>3604110365</v>
      </c>
      <c r="C17" s="176"/>
      <c r="D17" s="177"/>
      <c r="E17" s="216" t="s">
        <v>30</v>
      </c>
      <c r="F17" s="138">
        <f>548004+24313+38227+342722.54+18945+3393+666831+1400+377846+1593692-22050+3970000-2309785+1235+96528-1042760+266380+145598+1793+32708204+3335149+695380+1300000+1279089+75000+2159+1435984+2044118.61+4000+768670+1625538+630151-14895+98736+4200000+407840+2110021+7323+604000+199602+587500+98535+1754329+22313+2576278.9+1625537+2472227+960528+222713+367720+119618+10200+16569</f>
        <v>69072450.049999997</v>
      </c>
      <c r="G17" s="78"/>
      <c r="H17" s="79"/>
      <c r="I17" s="217" t="s">
        <v>30</v>
      </c>
      <c r="J17" s="218">
        <f>SUM(B17,F17)</f>
        <v>3673182815.0500002</v>
      </c>
      <c r="K17" s="82"/>
      <c r="L17" s="83"/>
    </row>
    <row r="18" spans="1:13" s="16" customFormat="1" ht="17.25" customHeight="1" x14ac:dyDescent="0.2">
      <c r="A18" s="232" t="s">
        <v>31</v>
      </c>
      <c r="B18" s="219">
        <v>350982650</v>
      </c>
      <c r="C18" s="176"/>
      <c r="D18" s="177"/>
      <c r="E18" s="216" t="s">
        <v>31</v>
      </c>
      <c r="F18" s="138">
        <f>2038006+220820-13371121+775450+649350+1744000+3426130-77+3000000+2408330-7353+79360-107531+1900000+5300+237138+2138819+32410311+1705992</f>
        <v>39252924</v>
      </c>
      <c r="G18" s="78"/>
      <c r="H18" s="79"/>
      <c r="I18" s="217" t="s">
        <v>31</v>
      </c>
      <c r="J18" s="218">
        <f>SUM(B18,F18)</f>
        <v>390235574</v>
      </c>
      <c r="K18" s="82"/>
      <c r="L18" s="83"/>
    </row>
    <row r="19" spans="1:13" s="16" customFormat="1" ht="8.25" customHeight="1" x14ac:dyDescent="0.2">
      <c r="A19" s="6"/>
      <c r="B19" s="175"/>
      <c r="C19" s="178"/>
      <c r="D19" s="179"/>
      <c r="E19" s="10"/>
      <c r="F19" s="77"/>
      <c r="G19" s="78"/>
      <c r="H19" s="84"/>
      <c r="I19" s="80"/>
      <c r="J19" s="81"/>
      <c r="K19" s="85"/>
      <c r="L19" s="86"/>
    </row>
    <row r="20" spans="1:13" s="16" customFormat="1" ht="6" customHeight="1" x14ac:dyDescent="0.2">
      <c r="A20" s="6"/>
      <c r="B20" s="175"/>
      <c r="C20" s="178"/>
      <c r="D20" s="179"/>
      <c r="E20" s="10"/>
      <c r="F20" s="77"/>
      <c r="G20" s="78"/>
      <c r="H20" s="84"/>
      <c r="I20" s="80"/>
      <c r="J20" s="81"/>
      <c r="K20" s="85"/>
      <c r="L20" s="86"/>
    </row>
    <row r="21" spans="1:13" s="16" customFormat="1" ht="15" customHeight="1" x14ac:dyDescent="0.2">
      <c r="A21" s="6"/>
      <c r="B21" s="178"/>
      <c r="C21" s="180" t="s">
        <v>5</v>
      </c>
      <c r="D21" s="181"/>
      <c r="E21" s="10"/>
      <c r="F21" s="78"/>
      <c r="G21" s="87" t="s">
        <v>5</v>
      </c>
      <c r="H21" s="88"/>
      <c r="I21" s="80"/>
      <c r="J21" s="85"/>
      <c r="K21" s="89" t="s">
        <v>5</v>
      </c>
      <c r="L21" s="90"/>
    </row>
    <row r="22" spans="1:13" s="16" customFormat="1" ht="15" customHeight="1" thickBot="1" x14ac:dyDescent="0.25">
      <c r="A22" s="40"/>
      <c r="B22" s="182"/>
      <c r="C22" s="183" t="s">
        <v>6</v>
      </c>
      <c r="D22" s="184">
        <f>SUM(B16-D16)</f>
        <v>738978081</v>
      </c>
      <c r="E22" s="42"/>
      <c r="F22" s="91"/>
      <c r="G22" s="92" t="s">
        <v>6</v>
      </c>
      <c r="H22" s="93">
        <f>SUM(F16-H16)</f>
        <v>30011791.999999985</v>
      </c>
      <c r="I22" s="94"/>
      <c r="J22" s="95"/>
      <c r="K22" s="96" t="s">
        <v>6</v>
      </c>
      <c r="L22" s="97">
        <f>SUM(J16-L16)</f>
        <v>768989873</v>
      </c>
    </row>
    <row r="23" spans="1:13" s="16" customFormat="1" ht="15" customHeight="1" x14ac:dyDescent="0.2">
      <c r="A23" s="45" t="s">
        <v>7</v>
      </c>
      <c r="B23" s="185"/>
      <c r="C23" s="178"/>
      <c r="D23" s="179"/>
      <c r="E23" s="10" t="s">
        <v>7</v>
      </c>
      <c r="F23" s="77"/>
      <c r="G23" s="78"/>
      <c r="H23" s="84"/>
      <c r="I23" s="98" t="s">
        <v>7</v>
      </c>
      <c r="J23" s="99"/>
      <c r="K23" s="85"/>
      <c r="L23" s="86"/>
    </row>
    <row r="24" spans="1:13" s="16" customFormat="1" ht="15" customHeight="1" x14ac:dyDescent="0.25">
      <c r="A24" s="46" t="s">
        <v>8</v>
      </c>
      <c r="B24" s="229">
        <f>B16-D42</f>
        <v>6462909</v>
      </c>
      <c r="C24" s="186" t="s">
        <v>9</v>
      </c>
      <c r="D24" s="187"/>
      <c r="E24" s="47" t="s">
        <v>8</v>
      </c>
      <c r="F24" s="238"/>
      <c r="G24" s="100" t="s">
        <v>9</v>
      </c>
      <c r="H24" s="101"/>
      <c r="I24" s="102" t="s">
        <v>8</v>
      </c>
      <c r="J24" s="236"/>
      <c r="K24" s="103" t="s">
        <v>9</v>
      </c>
      <c r="L24" s="104"/>
    </row>
    <row r="25" spans="1:13" s="16" customFormat="1" ht="15" customHeight="1" x14ac:dyDescent="0.25">
      <c r="A25" s="48" t="s">
        <v>10</v>
      </c>
      <c r="B25" s="233"/>
      <c r="C25" s="256" t="s">
        <v>11</v>
      </c>
      <c r="D25" s="257"/>
      <c r="E25" s="49" t="s">
        <v>10</v>
      </c>
      <c r="F25" s="105">
        <f>F16-H42</f>
        <v>-45374879.000000015</v>
      </c>
      <c r="G25" s="252" t="s">
        <v>11</v>
      </c>
      <c r="H25" s="253"/>
      <c r="I25" s="106" t="s">
        <v>10</v>
      </c>
      <c r="J25" s="237">
        <f>J16-L42</f>
        <v>-38911970</v>
      </c>
      <c r="K25" s="254" t="s">
        <v>11</v>
      </c>
      <c r="L25" s="255"/>
    </row>
    <row r="26" spans="1:13" s="16" customFormat="1" ht="17.25" customHeight="1" x14ac:dyDescent="0.25">
      <c r="A26" s="45"/>
      <c r="B26" s="185"/>
      <c r="C26" s="188" t="s">
        <v>12</v>
      </c>
      <c r="D26" s="189">
        <f>SUM(D27:D28)</f>
        <v>732515172</v>
      </c>
      <c r="E26" s="10"/>
      <c r="F26" s="77"/>
      <c r="G26" s="107" t="s">
        <v>12</v>
      </c>
      <c r="H26" s="108">
        <f>SUM(H27,H28,H36)</f>
        <v>75386671</v>
      </c>
      <c r="I26" s="98"/>
      <c r="J26" s="236"/>
      <c r="K26" s="109" t="s">
        <v>12</v>
      </c>
      <c r="L26" s="110">
        <f>SUM(L27:L28,L36)</f>
        <v>807901843</v>
      </c>
    </row>
    <row r="27" spans="1:13" s="16" customFormat="1" ht="14.25" customHeight="1" x14ac:dyDescent="0.2">
      <c r="A27" s="45"/>
      <c r="B27" s="185"/>
      <c r="C27" s="190" t="s">
        <v>13</v>
      </c>
      <c r="D27" s="191">
        <v>71000000</v>
      </c>
      <c r="E27" s="10"/>
      <c r="F27" s="77"/>
      <c r="G27" s="111" t="s">
        <v>13</v>
      </c>
      <c r="H27" s="84">
        <v>300000</v>
      </c>
      <c r="I27" s="98"/>
      <c r="J27" s="99"/>
      <c r="K27" s="112" t="s">
        <v>13</v>
      </c>
      <c r="L27" s="113">
        <f>D27+H27</f>
        <v>71300000</v>
      </c>
    </row>
    <row r="28" spans="1:13" s="16" customFormat="1" ht="15.75" customHeight="1" x14ac:dyDescent="0.2">
      <c r="A28" s="45"/>
      <c r="B28" s="185"/>
      <c r="C28" s="192" t="s">
        <v>14</v>
      </c>
      <c r="D28" s="191">
        <f>SUM(D29,D32,D35)</f>
        <v>661515172</v>
      </c>
      <c r="E28" s="10"/>
      <c r="F28" s="77"/>
      <c r="G28" s="114" t="s">
        <v>14</v>
      </c>
      <c r="H28" s="84">
        <f>SUM(H29,H32,H35)</f>
        <v>75058561</v>
      </c>
      <c r="I28" s="98"/>
      <c r="J28" s="99"/>
      <c r="K28" s="115" t="s">
        <v>14</v>
      </c>
      <c r="L28" s="113">
        <f>SUM(L29,L32,L35)</f>
        <v>736573733</v>
      </c>
    </row>
    <row r="29" spans="1:13" s="16" customFormat="1" ht="15" customHeight="1" x14ac:dyDescent="0.2">
      <c r="A29" s="45"/>
      <c r="B29" s="185"/>
      <c r="C29" s="190" t="s">
        <v>15</v>
      </c>
      <c r="D29" s="191">
        <v>402743003</v>
      </c>
      <c r="E29" s="10"/>
      <c r="F29" s="77"/>
      <c r="G29" s="116" t="s">
        <v>15</v>
      </c>
      <c r="H29" s="84">
        <f>-300000+50000+107531-5000000+363332+11387-1664000-800000-107531-4640000+1754329-110265+43245960</f>
        <v>32910743</v>
      </c>
      <c r="I29" s="98"/>
      <c r="J29" s="99"/>
      <c r="K29" s="117" t="s">
        <v>15</v>
      </c>
      <c r="L29" s="118">
        <f>SUM(D29,H29)</f>
        <v>435653746</v>
      </c>
    </row>
    <row r="30" spans="1:13" s="16" customFormat="1" ht="14.25" customHeight="1" x14ac:dyDescent="0.2">
      <c r="A30" s="45"/>
      <c r="B30" s="185"/>
      <c r="C30" s="193" t="s">
        <v>16</v>
      </c>
      <c r="D30" s="191"/>
      <c r="E30" s="10"/>
      <c r="F30" s="77"/>
      <c r="G30" s="119" t="s">
        <v>16</v>
      </c>
      <c r="H30" s="84"/>
      <c r="I30" s="98"/>
      <c r="J30" s="99"/>
      <c r="K30" s="120" t="s">
        <v>16</v>
      </c>
      <c r="L30" s="118"/>
    </row>
    <row r="31" spans="1:13" s="16" customFormat="1" ht="44.25" customHeight="1" x14ac:dyDescent="0.2">
      <c r="A31" s="45"/>
      <c r="B31" s="185"/>
      <c r="C31" s="194" t="s">
        <v>29</v>
      </c>
      <c r="D31" s="191">
        <v>95408410</v>
      </c>
      <c r="E31" s="10"/>
      <c r="F31" s="77"/>
      <c r="G31" s="121" t="s">
        <v>29</v>
      </c>
      <c r="H31" s="122">
        <f>-1135871-13371121-10339638+43245960</f>
        <v>18399330</v>
      </c>
      <c r="I31" s="98"/>
      <c r="J31" s="99"/>
      <c r="K31" s="123" t="s">
        <v>29</v>
      </c>
      <c r="L31" s="118">
        <f>SUM(D31,H31)</f>
        <v>113807740</v>
      </c>
      <c r="M31" s="231"/>
    </row>
    <row r="32" spans="1:13" s="16" customFormat="1" ht="15.75" customHeight="1" x14ac:dyDescent="0.2">
      <c r="A32" s="45"/>
      <c r="B32" s="185"/>
      <c r="C32" s="190" t="s">
        <v>17</v>
      </c>
      <c r="D32" s="191">
        <v>242227739</v>
      </c>
      <c r="E32" s="10"/>
      <c r="F32" s="77"/>
      <c r="G32" s="124" t="s">
        <v>17</v>
      </c>
      <c r="H32" s="125">
        <f>100000+102000+1071954+2423006+11484000+30000+7240684+1300000+2546000+16000+201000+480820+667919+50000+159900+509240+649350+500000+1794000+580000+3426130+219200+545000+135000+3000000+2000000+2500000-34510+181000+40000-7353-478032+83500+438484+38327+1900000+5000+119915+350000+452000+5300+96500+237138+688934+442190+2138819-13385649-85000+2557000+1725992</f>
        <v>41240758</v>
      </c>
      <c r="I32" s="98"/>
      <c r="J32" s="99"/>
      <c r="K32" s="126" t="s">
        <v>17</v>
      </c>
      <c r="L32" s="118">
        <f>SUM(D32,H32)</f>
        <v>283468497</v>
      </c>
    </row>
    <row r="33" spans="1:12" s="16" customFormat="1" ht="15" customHeight="1" x14ac:dyDescent="0.25">
      <c r="A33" s="50" t="s">
        <v>18</v>
      </c>
      <c r="B33" s="195"/>
      <c r="C33" s="193" t="s">
        <v>16</v>
      </c>
      <c r="D33" s="196"/>
      <c r="E33" s="21" t="s">
        <v>18</v>
      </c>
      <c r="F33" s="127"/>
      <c r="G33" s="119" t="s">
        <v>16</v>
      </c>
      <c r="H33" s="84"/>
      <c r="I33" s="128" t="s">
        <v>18</v>
      </c>
      <c r="J33" s="129"/>
      <c r="K33" s="120" t="s">
        <v>16</v>
      </c>
      <c r="L33" s="118"/>
    </row>
    <row r="34" spans="1:12" s="16" customFormat="1" ht="45" customHeight="1" x14ac:dyDescent="0.25">
      <c r="A34" s="50"/>
      <c r="B34" s="195"/>
      <c r="C34" s="194" t="s">
        <v>29</v>
      </c>
      <c r="D34" s="191">
        <v>41288356</v>
      </c>
      <c r="E34" s="21"/>
      <c r="F34" s="127"/>
      <c r="G34" s="121" t="s">
        <v>29</v>
      </c>
      <c r="H34" s="122">
        <f>-12093493+25500+2678+12750+366206+1</f>
        <v>-11686358</v>
      </c>
      <c r="I34" s="128"/>
      <c r="J34" s="129"/>
      <c r="K34" s="130" t="s">
        <v>29</v>
      </c>
      <c r="L34" s="118">
        <f>SUM(D34,H34)</f>
        <v>29601998</v>
      </c>
    </row>
    <row r="35" spans="1:12" s="16" customFormat="1" ht="34.5" customHeight="1" x14ac:dyDescent="0.25">
      <c r="A35" s="50"/>
      <c r="B35" s="195"/>
      <c r="C35" s="194" t="s">
        <v>32</v>
      </c>
      <c r="D35" s="196">
        <v>16544430</v>
      </c>
      <c r="E35" s="21"/>
      <c r="F35" s="127"/>
      <c r="G35" s="225" t="s">
        <v>32</v>
      </c>
      <c r="H35" s="122">
        <f>400850+66800+7200+1785360+489350+81800-510800-191300+764400-78500-187000-18250+10000-329200+65000+75500+62000-83500+2060+64740+93200-1376130+18470+167000-414300+88000+6000+20000-222800+30000+20000+16350-15240</f>
        <v>907060</v>
      </c>
      <c r="I35" s="128"/>
      <c r="J35" s="129"/>
      <c r="K35" s="224" t="s">
        <v>32</v>
      </c>
      <c r="L35" s="118">
        <f>SUM(D35+H35)</f>
        <v>17451490</v>
      </c>
    </row>
    <row r="36" spans="1:12" s="16" customFormat="1" ht="34.5" customHeight="1" x14ac:dyDescent="0.25">
      <c r="A36" s="50"/>
      <c r="B36" s="195"/>
      <c r="C36" s="194"/>
      <c r="D36" s="196"/>
      <c r="E36" s="21"/>
      <c r="F36" s="127"/>
      <c r="G36" s="239" t="s">
        <v>37</v>
      </c>
      <c r="H36" s="122">
        <v>28110</v>
      </c>
      <c r="I36" s="128"/>
      <c r="J36" s="129"/>
      <c r="K36" s="240" t="s">
        <v>37</v>
      </c>
      <c r="L36" s="118">
        <f>SUM(D36+H36)</f>
        <v>28110</v>
      </c>
    </row>
    <row r="37" spans="1:12" s="16" customFormat="1" ht="15" x14ac:dyDescent="0.25">
      <c r="A37" s="51" t="s">
        <v>19</v>
      </c>
      <c r="B37" s="198">
        <f>SUM(B38:B42)</f>
        <v>231815908</v>
      </c>
      <c r="C37" s="197"/>
      <c r="D37" s="196"/>
      <c r="E37" s="52" t="s">
        <v>19</v>
      </c>
      <c r="F37" s="105">
        <f>SUM(F38:F42)</f>
        <v>45374879</v>
      </c>
      <c r="G37" s="78"/>
      <c r="H37" s="84"/>
      <c r="I37" s="133" t="s">
        <v>19</v>
      </c>
      <c r="J37" s="134">
        <f>SUM(J38:J42)</f>
        <v>277190787</v>
      </c>
      <c r="K37" s="131"/>
      <c r="L37" s="132"/>
    </row>
    <row r="38" spans="1:12" s="16" customFormat="1" ht="15" customHeight="1" x14ac:dyDescent="0.2">
      <c r="A38" s="53" t="s">
        <v>20</v>
      </c>
      <c r="B38" s="140">
        <v>226000000</v>
      </c>
      <c r="C38" s="197"/>
      <c r="D38" s="196"/>
      <c r="E38" s="54" t="s">
        <v>20</v>
      </c>
      <c r="F38" s="77"/>
      <c r="G38" s="78"/>
      <c r="H38" s="84"/>
      <c r="I38" s="135" t="s">
        <v>20</v>
      </c>
      <c r="J38" s="136">
        <f>SUM(B38,F38)</f>
        <v>226000000</v>
      </c>
      <c r="K38" s="131"/>
      <c r="L38" s="132"/>
    </row>
    <row r="39" spans="1:12" s="16" customFormat="1" ht="15" customHeight="1" x14ac:dyDescent="0.2">
      <c r="A39" s="53" t="s">
        <v>21</v>
      </c>
      <c r="B39" s="140">
        <v>1408065</v>
      </c>
      <c r="C39" s="197"/>
      <c r="D39" s="196"/>
      <c r="E39" s="54" t="s">
        <v>21</v>
      </c>
      <c r="F39" s="137"/>
      <c r="G39" s="78"/>
      <c r="H39" s="84"/>
      <c r="I39" s="135" t="s">
        <v>21</v>
      </c>
      <c r="J39" s="136">
        <f>SUM(B39,F39)</f>
        <v>1408065</v>
      </c>
      <c r="K39" s="131"/>
      <c r="L39" s="132"/>
    </row>
    <row r="40" spans="1:12" s="16" customFormat="1" ht="15" customHeight="1" x14ac:dyDescent="0.2">
      <c r="A40" s="53"/>
      <c r="B40" s="140"/>
      <c r="C40" s="197"/>
      <c r="D40" s="196"/>
      <c r="E40" s="54" t="s">
        <v>36</v>
      </c>
      <c r="F40" s="137">
        <v>6038006</v>
      </c>
      <c r="G40" s="78"/>
      <c r="H40" s="84"/>
      <c r="I40" s="135" t="s">
        <v>36</v>
      </c>
      <c r="J40" s="136">
        <f>SUM(B40,F40)</f>
        <v>6038006</v>
      </c>
      <c r="K40" s="131"/>
      <c r="L40" s="132"/>
    </row>
    <row r="41" spans="1:12" s="16" customFormat="1" ht="15" customHeight="1" x14ac:dyDescent="0.2">
      <c r="A41" s="220" t="s">
        <v>33</v>
      </c>
      <c r="B41" s="140">
        <v>4407843</v>
      </c>
      <c r="C41" s="199"/>
      <c r="D41" s="179"/>
      <c r="E41" s="226" t="s">
        <v>33</v>
      </c>
      <c r="F41" s="138">
        <f>24159486+1602960+13371121-115127+318433</f>
        <v>39336873</v>
      </c>
      <c r="G41" s="139"/>
      <c r="H41" s="84"/>
      <c r="I41" s="220" t="s">
        <v>33</v>
      </c>
      <c r="J41" s="140">
        <f>SUM(B41,F41)</f>
        <v>43744716</v>
      </c>
      <c r="K41" s="141"/>
      <c r="L41" s="86"/>
    </row>
    <row r="42" spans="1:12" s="16" customFormat="1" ht="17.25" customHeight="1" thickBot="1" x14ac:dyDescent="0.3">
      <c r="A42" s="227"/>
      <c r="B42" s="140"/>
      <c r="C42" s="200" t="s">
        <v>22</v>
      </c>
      <c r="D42" s="201">
        <f>SUM(D26,D16)</f>
        <v>3948630106</v>
      </c>
      <c r="E42" s="228"/>
      <c r="F42" s="138"/>
      <c r="G42" s="142" t="s">
        <v>22</v>
      </c>
      <c r="H42" s="143">
        <f>SUM(H26,H16)</f>
        <v>153700253.05000001</v>
      </c>
      <c r="I42" s="227"/>
      <c r="J42" s="140"/>
      <c r="K42" s="144" t="s">
        <v>22</v>
      </c>
      <c r="L42" s="145">
        <f>SUM(L26,L16)</f>
        <v>4102330359.0500002</v>
      </c>
    </row>
    <row r="43" spans="1:12" s="16" customFormat="1" ht="15" customHeight="1" x14ac:dyDescent="0.2">
      <c r="A43" s="221"/>
      <c r="B43" s="140"/>
      <c r="C43" s="202"/>
      <c r="D43" s="203"/>
      <c r="E43" s="55"/>
      <c r="F43" s="138"/>
      <c r="G43" s="146"/>
      <c r="H43" s="147"/>
      <c r="I43" s="221"/>
      <c r="J43" s="140"/>
      <c r="K43" s="148"/>
      <c r="L43" s="149"/>
    </row>
    <row r="44" spans="1:12" s="16" customFormat="1" ht="15" customHeight="1" x14ac:dyDescent="0.25">
      <c r="A44" s="234"/>
      <c r="B44" s="140"/>
      <c r="C44" s="204" t="s">
        <v>23</v>
      </c>
      <c r="D44" s="205"/>
      <c r="E44" s="55"/>
      <c r="F44" s="138"/>
      <c r="G44" s="100" t="s">
        <v>23</v>
      </c>
      <c r="H44" s="101"/>
      <c r="I44" s="222"/>
      <c r="J44" s="140"/>
      <c r="K44" s="150" t="s">
        <v>23</v>
      </c>
      <c r="L44" s="151"/>
    </row>
    <row r="45" spans="1:12" s="16" customFormat="1" ht="15" x14ac:dyDescent="0.25">
      <c r="A45" s="235"/>
      <c r="B45" s="140"/>
      <c r="C45" s="206" t="s">
        <v>24</v>
      </c>
      <c r="D45" s="207">
        <f>SUM(D46,D48)</f>
        <v>238278817</v>
      </c>
      <c r="E45" s="55"/>
      <c r="F45" s="138"/>
      <c r="G45" s="107" t="s">
        <v>24</v>
      </c>
      <c r="H45" s="108">
        <f>SUM(H46,H48)</f>
        <v>0</v>
      </c>
      <c r="I45" s="152"/>
      <c r="J45" s="140"/>
      <c r="K45" s="153" t="s">
        <v>24</v>
      </c>
      <c r="L45" s="154">
        <f>SUM(L46,L48)</f>
        <v>238278817</v>
      </c>
    </row>
    <row r="46" spans="1:12" s="16" customFormat="1" ht="19.5" customHeight="1" x14ac:dyDescent="0.2">
      <c r="A46" s="56"/>
      <c r="B46" s="197"/>
      <c r="C46" s="208" t="s">
        <v>27</v>
      </c>
      <c r="D46" s="243">
        <v>238278817</v>
      </c>
      <c r="E46" s="10"/>
      <c r="F46" s="78"/>
      <c r="G46" s="155" t="s">
        <v>28</v>
      </c>
      <c r="H46" s="244"/>
      <c r="I46" s="156"/>
      <c r="J46" s="131"/>
      <c r="K46" s="157" t="s">
        <v>27</v>
      </c>
      <c r="L46" s="241">
        <f>SUM(D46,H46)</f>
        <v>238278817</v>
      </c>
    </row>
    <row r="47" spans="1:12" s="16" customFormat="1" ht="3" customHeight="1" x14ac:dyDescent="0.2">
      <c r="A47" s="56"/>
      <c r="B47" s="209"/>
      <c r="C47" s="210"/>
      <c r="D47" s="243"/>
      <c r="E47" s="10"/>
      <c r="F47" s="77"/>
      <c r="G47" s="116"/>
      <c r="H47" s="244"/>
      <c r="I47" s="156"/>
      <c r="J47" s="158"/>
      <c r="K47" s="159"/>
      <c r="L47" s="241"/>
    </row>
    <row r="48" spans="1:12" s="16" customFormat="1" ht="15" customHeight="1" x14ac:dyDescent="0.2">
      <c r="A48" s="45"/>
      <c r="B48" s="185"/>
      <c r="C48" s="211"/>
      <c r="D48" s="212"/>
      <c r="E48" s="10"/>
      <c r="F48" s="77"/>
      <c r="G48" s="160"/>
      <c r="H48" s="84"/>
      <c r="I48" s="98"/>
      <c r="J48" s="99"/>
      <c r="K48" s="161"/>
      <c r="L48" s="241"/>
    </row>
    <row r="49" spans="1:14" s="16" customFormat="1" ht="3.75" customHeight="1" x14ac:dyDescent="0.2">
      <c r="A49" s="45"/>
      <c r="B49" s="99"/>
      <c r="C49" s="131"/>
      <c r="D49" s="213"/>
      <c r="E49" s="10"/>
      <c r="F49" s="77"/>
      <c r="G49" s="78"/>
      <c r="H49" s="84"/>
      <c r="I49" s="98"/>
      <c r="J49" s="99"/>
      <c r="K49" s="131"/>
      <c r="L49" s="241"/>
    </row>
    <row r="50" spans="1:14" s="16" customFormat="1" ht="6.75" customHeight="1" x14ac:dyDescent="0.2">
      <c r="A50" s="45"/>
      <c r="B50" s="99"/>
      <c r="C50" s="164"/>
      <c r="D50" s="214"/>
      <c r="E50" s="10"/>
      <c r="F50" s="77"/>
      <c r="G50" s="162"/>
      <c r="H50" s="163"/>
      <c r="I50" s="98"/>
      <c r="J50" s="99"/>
      <c r="K50" s="164"/>
      <c r="L50" s="165"/>
    </row>
    <row r="51" spans="1:14" s="5" customFormat="1" ht="15" customHeight="1" x14ac:dyDescent="0.25">
      <c r="A51" s="57" t="s">
        <v>25</v>
      </c>
      <c r="B51" s="169">
        <f>SUM(B37,B16)</f>
        <v>4186908923</v>
      </c>
      <c r="C51" s="170" t="s">
        <v>26</v>
      </c>
      <c r="D51" s="215">
        <f>SUM(D42:D45)</f>
        <v>4186908923</v>
      </c>
      <c r="E51" s="58" t="s">
        <v>25</v>
      </c>
      <c r="F51" s="166">
        <f>SUM(F37,F16)</f>
        <v>153700253.05000001</v>
      </c>
      <c r="G51" s="167" t="s">
        <v>26</v>
      </c>
      <c r="H51" s="108">
        <f>SUM(H42:H45)</f>
        <v>153700253.05000001</v>
      </c>
      <c r="I51" s="168" t="s">
        <v>25</v>
      </c>
      <c r="J51" s="169">
        <f>SUM(J37,J16)</f>
        <v>4340609176.0500002</v>
      </c>
      <c r="K51" s="170" t="s">
        <v>26</v>
      </c>
      <c r="L51" s="171">
        <f>SUM(L42:L45)</f>
        <v>4340609176.0500002</v>
      </c>
      <c r="M51" s="230"/>
    </row>
    <row r="52" spans="1:14" s="16" customFormat="1" ht="12.75" customHeight="1" thickBot="1" x14ac:dyDescent="0.25">
      <c r="A52" s="40"/>
      <c r="B52" s="59"/>
      <c r="C52" s="41"/>
      <c r="D52" s="60"/>
      <c r="E52" s="42"/>
      <c r="F52" s="61"/>
      <c r="G52" s="43"/>
      <c r="H52" s="62"/>
      <c r="I52" s="44"/>
      <c r="J52" s="59"/>
      <c r="K52" s="41"/>
      <c r="L52" s="63"/>
    </row>
    <row r="54" spans="1:14" ht="18" customHeight="1" x14ac:dyDescent="0.2">
      <c r="N54" s="69"/>
    </row>
    <row r="56" spans="1:14" ht="15.75" x14ac:dyDescent="0.25">
      <c r="A56" s="242"/>
      <c r="B56" s="242"/>
      <c r="C56" s="223"/>
      <c r="I56" s="242"/>
      <c r="J56" s="242"/>
      <c r="K56" s="223"/>
    </row>
    <row r="57" spans="1:14" ht="15.75" x14ac:dyDescent="0.25">
      <c r="A57" s="64"/>
      <c r="C57" s="223"/>
      <c r="I57" s="64"/>
      <c r="K57" s="223"/>
    </row>
    <row r="58" spans="1:14" ht="15.75" x14ac:dyDescent="0.25">
      <c r="A58" s="64"/>
      <c r="I58" s="64"/>
    </row>
    <row r="59" spans="1:14" ht="15.75" x14ac:dyDescent="0.25">
      <c r="A59" s="64"/>
      <c r="C59" s="68"/>
      <c r="I59" s="64"/>
      <c r="K59" s="68"/>
    </row>
    <row r="84" spans="1:2" x14ac:dyDescent="0.2">
      <c r="A84" s="65"/>
    </row>
    <row r="85" spans="1:2" x14ac:dyDescent="0.2">
      <c r="A85" s="65"/>
    </row>
    <row r="86" spans="1:2" ht="27.75" customHeight="1" x14ac:dyDescent="0.2">
      <c r="A86" s="65"/>
    </row>
    <row r="87" spans="1:2" ht="18" customHeight="1" x14ac:dyDescent="0.25">
      <c r="A87" s="64"/>
      <c r="B87" s="66"/>
    </row>
    <row r="88" spans="1:2" ht="18" customHeight="1" x14ac:dyDescent="0.25">
      <c r="A88" s="64"/>
      <c r="B88" s="66"/>
    </row>
    <row r="89" spans="1:2" ht="18" customHeight="1" x14ac:dyDescent="0.25">
      <c r="A89" s="64"/>
      <c r="B89" s="66"/>
    </row>
    <row r="90" spans="1:2" ht="21" customHeight="1" x14ac:dyDescent="0.25">
      <c r="A90" s="64"/>
      <c r="B90" s="66"/>
    </row>
    <row r="91" spans="1:2" x14ac:dyDescent="0.2">
      <c r="B91" s="67"/>
    </row>
  </sheetData>
  <mergeCells count="13">
    <mergeCell ref="A8:L8"/>
    <mergeCell ref="E11:H11"/>
    <mergeCell ref="I11:L11"/>
    <mergeCell ref="G25:H25"/>
    <mergeCell ref="K25:L25"/>
    <mergeCell ref="A11:D11"/>
    <mergeCell ref="C25:D25"/>
    <mergeCell ref="L48:L49"/>
    <mergeCell ref="I56:J56"/>
    <mergeCell ref="A56:B56"/>
    <mergeCell ref="L46:L47"/>
    <mergeCell ref="D46:D47"/>
    <mergeCell ref="H46:H47"/>
  </mergeCells>
  <phoneticPr fontId="1" type="noConversion"/>
  <printOptions horizontalCentered="1"/>
  <pageMargins left="0" right="0" top="0.19685039370078741" bottom="0" header="0" footer="0"/>
  <pageSetup paperSize="9" scale="50" orientation="landscape" r:id="rId1"/>
  <headerFooter alignWithMargins="0">
    <oddHeader>&amp;L&amp;14&amp;F&amp;T&amp;D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3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tylekto</dc:creator>
  <cp:lastModifiedBy>Żulik Zbigniew</cp:lastModifiedBy>
  <cp:lastPrinted>2014-03-10T11:35:33Z</cp:lastPrinted>
  <dcterms:created xsi:type="dcterms:W3CDTF">2005-02-17T10:25:37Z</dcterms:created>
  <dcterms:modified xsi:type="dcterms:W3CDTF">2014-07-17T06:17:49Z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-1280478022</vt:i4>
  </property>
  <property fmtid="{D5CDD505-2E9C-101B-9397-08002B2CF9AE}" pid="3" name="_EmailSubject">
    <vt:lpwstr/>
  </property>
  <property fmtid="{D5CDD505-2E9C-101B-9397-08002B2CF9AE}" pid="4" name="_AuthorEmail">
    <vt:lpwstr>zulikzb@ws_nt7.umk</vt:lpwstr>
  </property>
  <property fmtid="{D5CDD505-2E9C-101B-9397-08002B2CF9AE}" pid="5" name="_AuthorEmailDisplayName">
    <vt:lpwstr>Żulik Zbigniew</vt:lpwstr>
  </property>
  <property fmtid="{D5CDD505-2E9C-101B-9397-08002B2CF9AE}" pid="6" name="_ReviewingToolsShownOnce">
    <vt:lpwstr/>
  </property>
</Properties>
</file>