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Dokumenty\Dokumenty\S.Krawczuk\2020\Zmiany w załączniku nr 4 na 2020 rok\RMK zm 14\"/>
    </mc:Choice>
  </mc:AlternateContent>
  <bookViews>
    <workbookView xWindow="0" yWindow="0" windowWidth="28770" windowHeight="10815"/>
  </bookViews>
  <sheets>
    <sheet name="RMK zm 11 programowe " sheetId="2" r:id="rId1"/>
  </sheets>
  <definedNames>
    <definedName name="_xlnm.Print_Area" localSheetId="0">'RMK zm 11 programowe '!$A$1:$M$48</definedName>
    <definedName name="_xlnm.Print_Titles" localSheetId="0">'RMK zm 11 programowe '!$3:$7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2" l="1"/>
  <c r="H40" i="2"/>
  <c r="J38" i="2"/>
  <c r="H38" i="2" s="1"/>
  <c r="I37" i="2"/>
  <c r="I36" i="2" s="1"/>
  <c r="I31" i="2"/>
  <c r="L31" i="2"/>
  <c r="K32" i="2"/>
  <c r="H26" i="2"/>
  <c r="I25" i="2"/>
  <c r="H25" i="2" s="1"/>
  <c r="H10" i="2"/>
  <c r="H12" i="2"/>
  <c r="H13" i="2"/>
  <c r="H14" i="2"/>
  <c r="H15" i="2"/>
  <c r="H16" i="2"/>
  <c r="H17" i="2"/>
  <c r="H18" i="2"/>
  <c r="H20" i="2"/>
  <c r="J19" i="2"/>
  <c r="J11" i="2" s="1"/>
  <c r="K10" i="2"/>
  <c r="K13" i="2"/>
  <c r="K14" i="2"/>
  <c r="K16" i="2"/>
  <c r="K17" i="2"/>
  <c r="K18" i="2"/>
  <c r="M15" i="2"/>
  <c r="K15" i="2" s="1"/>
  <c r="L12" i="2"/>
  <c r="L11" i="2" s="1"/>
  <c r="H11" i="2" l="1"/>
  <c r="J37" i="2"/>
  <c r="J36" i="2" s="1"/>
  <c r="H36" i="2" s="1"/>
  <c r="M12" i="2"/>
  <c r="M11" i="2" s="1"/>
  <c r="H19" i="2"/>
  <c r="K11" i="2" l="1"/>
  <c r="J8" i="2"/>
  <c r="J9" i="2" s="1"/>
  <c r="H37" i="2"/>
  <c r="K12" i="2"/>
  <c r="H35" i="2" l="1"/>
  <c r="L47" i="2" l="1"/>
  <c r="L46" i="2" s="1"/>
  <c r="L45" i="2"/>
  <c r="L42" i="2" s="1"/>
  <c r="L41" i="2" s="1"/>
  <c r="L30" i="2"/>
  <c r="I30" i="2"/>
  <c r="I27" i="2"/>
  <c r="I24" i="2" s="1"/>
  <c r="I22" i="2"/>
  <c r="I21" i="2" s="1"/>
  <c r="I8" i="2" s="1"/>
  <c r="L8" i="2" l="1"/>
  <c r="L9" i="2" s="1"/>
  <c r="I9" i="2"/>
  <c r="K43" i="2" l="1"/>
  <c r="K45" i="2"/>
  <c r="K48" i="2"/>
  <c r="M42" i="2"/>
  <c r="K42" i="2" s="1"/>
  <c r="M34" i="2"/>
  <c r="M31" i="2"/>
  <c r="M27" i="2"/>
  <c r="M23" i="2"/>
  <c r="K46" i="2"/>
  <c r="K47" i="2" l="1"/>
  <c r="M22" i="2"/>
  <c r="M21" i="2" s="1"/>
  <c r="M8" i="2" s="1"/>
  <c r="M9" i="2" s="1"/>
  <c r="M30" i="2"/>
  <c r="M29" i="2" s="1"/>
  <c r="K44" i="2"/>
  <c r="K34" i="2"/>
  <c r="K41" i="2"/>
  <c r="H33" i="2"/>
  <c r="H34" i="2"/>
  <c r="H41" i="2"/>
  <c r="K33" i="2" l="1"/>
  <c r="K24" i="2" l="1"/>
  <c r="K27" i="2"/>
  <c r="K28" i="2"/>
  <c r="K31" i="2"/>
  <c r="H21" i="2"/>
  <c r="H22" i="2"/>
  <c r="H23" i="2"/>
  <c r="H24" i="2"/>
  <c r="H27" i="2"/>
  <c r="H28" i="2"/>
  <c r="H29" i="2"/>
  <c r="H30" i="2"/>
  <c r="H31" i="2"/>
  <c r="K30" i="2"/>
  <c r="K29" i="2" l="1"/>
  <c r="K22" i="2" l="1"/>
  <c r="K23" i="2"/>
  <c r="K21" i="2"/>
  <c r="H9" i="2" l="1"/>
  <c r="H8" i="2"/>
  <c r="K9" i="2"/>
  <c r="K8" i="2"/>
</calcChain>
</file>

<file path=xl/sharedStrings.xml><?xml version="1.0" encoding="utf-8"?>
<sst xmlns="http://schemas.openxmlformats.org/spreadsheetml/2006/main" count="122" uniqueCount="88">
  <si>
    <t>2. WYDATKI NA INWESTYCJE PROGRAMOWE</t>
  </si>
  <si>
    <t>Nr zadania</t>
  </si>
  <si>
    <t>Nazwa zadania</t>
  </si>
  <si>
    <t>Dział</t>
  </si>
  <si>
    <t xml:space="preserve"> Rozdział</t>
  </si>
  <si>
    <t>Jednostka Realizująca</t>
  </si>
  <si>
    <t>Budżet na 2020 rok</t>
  </si>
  <si>
    <t>zmniejszenia</t>
  </si>
  <si>
    <t>Budżet ogółem</t>
  </si>
  <si>
    <t>zadania gminy</t>
  </si>
  <si>
    <t>zadania powiatu</t>
  </si>
  <si>
    <t>w tym:</t>
  </si>
  <si>
    <t>zwiększenia</t>
  </si>
  <si>
    <t>w zł</t>
  </si>
  <si>
    <t>Razem wydatki na inwestycje programowe, w tym:</t>
  </si>
  <si>
    <t>ZIM</t>
  </si>
  <si>
    <t xml:space="preserve">TRANSPORT </t>
  </si>
  <si>
    <t>Budowa i przebudowa dróg wraz z oświetleniem oraz budowa ścieżek rowerowych</t>
  </si>
  <si>
    <t xml:space="preserve">OCHRONA I KSZTAŁTOWANIE ŚRODOWISKA </t>
  </si>
  <si>
    <t>Program ochrony przeciwpowodziowej</t>
  </si>
  <si>
    <t>MIESZKALNICTWO</t>
  </si>
  <si>
    <t>Program pozyskiwania mieszkań</t>
  </si>
  <si>
    <t>Budowa zespołu budynków mieszkalnych wielorodzinnych przy ul. Wańkowicza</t>
  </si>
  <si>
    <t>ZIM/M1.7/14</t>
  </si>
  <si>
    <t xml:space="preserve">środki własne Miasta </t>
  </si>
  <si>
    <t>Budowa wiaduktu nad układem torowym w ciągu ul. Kąpielowej</t>
  </si>
  <si>
    <t>GWSMK</t>
  </si>
  <si>
    <t xml:space="preserve">Budowa urządzeń podczyszczających na wylotach kanalizacji opadowej </t>
  </si>
  <si>
    <t>KEGW</t>
  </si>
  <si>
    <t>Przebudowa rowu odwadniającego w rejonie ul. Widłakowej</t>
  </si>
  <si>
    <t>Budowa zespołu budynków mieszkalnych wielorodzinnych przy ul. J.K. Przyzby i ul. Zalesie</t>
  </si>
  <si>
    <t>KD</t>
  </si>
  <si>
    <t xml:space="preserve">KULTURA I OCHRONA DZIEDZICTWA </t>
  </si>
  <si>
    <t>Budowa i adaptacja budynków na cele kulturalne</t>
  </si>
  <si>
    <t>Modernizacja filii Biblioteki Kraków przy ul. Zachodniej 7/3a</t>
  </si>
  <si>
    <t>Wykup działek przyległych do nieruchomości "Kossakówka"</t>
  </si>
  <si>
    <t>Zakupy inwestycyjne dla Biblioteki Kraków</t>
  </si>
  <si>
    <t>PLANOWANIE PRZESTRZENNE I ARCHITEKTURA - GOSPODAROWANIE MIENIEM MIASTA</t>
  </si>
  <si>
    <t>Gospodarowanie mieniem Miasta</t>
  </si>
  <si>
    <t>Regulacja stanów prawnych i pozyskiwanie nieruchomości do zasobu Miasta</t>
  </si>
  <si>
    <t>GS</t>
  </si>
  <si>
    <t>ZIM/T1.234/18</t>
  </si>
  <si>
    <t>KEGW/O2.18/20</t>
  </si>
  <si>
    <t>KEGW/O2.20/20</t>
  </si>
  <si>
    <t>KD/M1.5/20</t>
  </si>
  <si>
    <t>KD/K2.3/20</t>
  </si>
  <si>
    <t xml:space="preserve"> KD/K2.4/20</t>
  </si>
  <si>
    <t>KD/K2.6z/20</t>
  </si>
  <si>
    <t>GS/A2.1/07</t>
  </si>
  <si>
    <t xml:space="preserve"> Modernizacja DPS, os. Szkolne 28</t>
  </si>
  <si>
    <t>PWSMK</t>
  </si>
  <si>
    <t>DPS-NH</t>
  </si>
  <si>
    <t>Modernizacja DPS, ul. Praska 25</t>
  </si>
  <si>
    <t xml:space="preserve"> DPS-PR</t>
  </si>
  <si>
    <t xml:space="preserve"> Modernizacja budynku DPS, ul. Krakowska 55</t>
  </si>
  <si>
    <t xml:space="preserve"> DPS-KR</t>
  </si>
  <si>
    <t>Zakupy inwestycyjne MDDPS, os. Szkolne 20</t>
  </si>
  <si>
    <t>MDDPS</t>
  </si>
  <si>
    <t>Zakupy inwestycyjne DPS, ul. Krakowska 55</t>
  </si>
  <si>
    <t xml:space="preserve"> Zakupy inwestycyjne DPS, ul. Kluzeka 6</t>
  </si>
  <si>
    <t>DPS-KL</t>
  </si>
  <si>
    <t>POMOC I INTEGRACJA SPOŁECZNA, RODZINA</t>
  </si>
  <si>
    <t>Program dostosowawczy jednostek systemu pomocy społecznej</t>
  </si>
  <si>
    <t>Program likwidacji barier architektonicznych</t>
  </si>
  <si>
    <t>Likwidacja barier architektonicznych w budynkach komunalnych</t>
  </si>
  <si>
    <t>ZBK</t>
  </si>
  <si>
    <t>Program ochrony i kształtowania zieleni miejskiej</t>
  </si>
  <si>
    <t>Program Ograniczania Emisji Komunikacyjnej</t>
  </si>
  <si>
    <t>JP</t>
  </si>
  <si>
    <t xml:space="preserve"> Modernizacja budynków i lokali będących w zasobach ZBK</t>
  </si>
  <si>
    <t>OŚWIATA I WYCHOWANIE</t>
  </si>
  <si>
    <t>Budowa i przebudowa placówek oświatowo - wychowawczych oraz budowa sal gimnastycznych</t>
  </si>
  <si>
    <t>Dostosowanie budynków oświatowych do potrzeb osób niepełnosprawnych</t>
  </si>
  <si>
    <t>MCOO</t>
  </si>
  <si>
    <t>Rozbudowa Szkoły Podstawowej nr 134, ul. Kłuszyńska 46</t>
  </si>
  <si>
    <t>Budowa zespołu szkolno – przedszkolnego w rejonie Łęgu</t>
  </si>
  <si>
    <t>MCOO/E1.41/20</t>
  </si>
  <si>
    <t>MCOO/E1.134/19</t>
  </si>
  <si>
    <t>MCOO/E1.155/20</t>
  </si>
  <si>
    <t>ZBK/M1.1/20</t>
  </si>
  <si>
    <t>JP/O1.197/20</t>
  </si>
  <si>
    <t>ZBK/W4.1/14</t>
  </si>
  <si>
    <t>DPS-KL/W1.16z/20</t>
  </si>
  <si>
    <t xml:space="preserve"> DPS-KR/W1.15z/20</t>
  </si>
  <si>
    <t>MDDPS/W1.13z/20</t>
  </si>
  <si>
    <t xml:space="preserve"> DPS-KR/W1.16/20</t>
  </si>
  <si>
    <t xml:space="preserve"> DPS-PR/W1.14/20</t>
  </si>
  <si>
    <t>DPS-NH/W1.11/20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</si>
</sst>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sz val="11"/>
      <color rgb="FFFF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124">
    <xf numFmtId="0" fontId="0" fillId="0" borderId="0" xfId="0"/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5" fillId="0" borderId="1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3" fontId="2" fillId="0" borderId="15" xfId="0" applyNumberFormat="1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horizontal="right" vertical="center"/>
    </xf>
    <xf numFmtId="3" fontId="5" fillId="0" borderId="12" xfId="0" applyNumberFormat="1" applyFont="1" applyFill="1" applyBorder="1" applyAlignment="1">
      <alignment horizontal="right" vertical="center"/>
    </xf>
    <xf numFmtId="3" fontId="2" fillId="0" borderId="3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horizontal="left" vertical="center" wrapText="1" indent="2"/>
    </xf>
    <xf numFmtId="0" fontId="7" fillId="0" borderId="1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3" fontId="5" fillId="0" borderId="12" xfId="0" applyNumberFormat="1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vertical="center"/>
    </xf>
    <xf numFmtId="3" fontId="5" fillId="0" borderId="13" xfId="0" applyNumberFormat="1" applyFont="1" applyFill="1" applyBorder="1" applyAlignment="1">
      <alignment vertical="center"/>
    </xf>
    <xf numFmtId="0" fontId="6" fillId="0" borderId="1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2" fontId="6" fillId="0" borderId="2" xfId="0" applyNumberFormat="1" applyFont="1" applyFill="1" applyBorder="1" applyAlignment="1">
      <alignment horizontal="center" vertical="center" wrapText="1"/>
    </xf>
    <xf numFmtId="3" fontId="6" fillId="0" borderId="12" xfId="0" applyNumberFormat="1" applyFont="1" applyFill="1" applyBorder="1" applyAlignment="1">
      <alignment vertical="center"/>
    </xf>
    <xf numFmtId="3" fontId="1" fillId="0" borderId="3" xfId="0" applyNumberFormat="1" applyFont="1" applyFill="1" applyBorder="1" applyAlignment="1">
      <alignment vertical="center"/>
    </xf>
    <xf numFmtId="3" fontId="6" fillId="0" borderId="2" xfId="0" applyNumberFormat="1" applyFont="1" applyFill="1" applyBorder="1" applyAlignment="1">
      <alignment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3" fontId="6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3" fontId="1" fillId="0" borderId="15" xfId="0" applyNumberFormat="1" applyFont="1" applyFill="1" applyBorder="1" applyAlignment="1">
      <alignment vertical="center"/>
    </xf>
    <xf numFmtId="3" fontId="6" fillId="0" borderId="12" xfId="0" applyNumberFormat="1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vertical="center"/>
    </xf>
    <xf numFmtId="0" fontId="6" fillId="0" borderId="21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vertical="center" wrapText="1"/>
    </xf>
    <xf numFmtId="0" fontId="6" fillId="0" borderId="22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3" fontId="1" fillId="0" borderId="21" xfId="0" applyNumberFormat="1" applyFont="1" applyFill="1" applyBorder="1" applyAlignment="1">
      <alignment vertical="center"/>
    </xf>
    <xf numFmtId="3" fontId="6" fillId="0" borderId="22" xfId="0" applyNumberFormat="1" applyFont="1" applyFill="1" applyBorder="1" applyAlignment="1">
      <alignment vertical="center"/>
    </xf>
    <xf numFmtId="0" fontId="6" fillId="0" borderId="25" xfId="0" applyFont="1" applyFill="1" applyBorder="1" applyAlignment="1">
      <alignment vertical="center"/>
    </xf>
    <xf numFmtId="3" fontId="1" fillId="0" borderId="24" xfId="0" applyNumberFormat="1" applyFont="1" applyFill="1" applyBorder="1" applyAlignment="1">
      <alignment vertical="center"/>
    </xf>
    <xf numFmtId="3" fontId="6" fillId="0" borderId="25" xfId="0" applyNumberFormat="1" applyFont="1" applyFill="1" applyBorder="1" applyAlignment="1">
      <alignment horizontal="right" vertic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left" vertical="center" wrapText="1" indent="2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3" fontId="1" fillId="0" borderId="14" xfId="0" applyNumberFormat="1" applyFont="1" applyFill="1" applyBorder="1" applyAlignment="1">
      <alignment vertical="center"/>
    </xf>
    <xf numFmtId="3" fontId="6" fillId="0" borderId="4" xfId="0" applyNumberFormat="1" applyFont="1" applyFill="1" applyBorder="1" applyAlignment="1">
      <alignment vertical="center"/>
    </xf>
    <xf numFmtId="0" fontId="6" fillId="0" borderId="26" xfId="0" applyFont="1" applyFill="1" applyBorder="1" applyAlignment="1">
      <alignment vertical="center"/>
    </xf>
    <xf numFmtId="3" fontId="1" fillId="0" borderId="27" xfId="0" applyNumberFormat="1" applyFont="1" applyFill="1" applyBorder="1" applyAlignment="1">
      <alignment vertical="center"/>
    </xf>
    <xf numFmtId="3" fontId="6" fillId="0" borderId="26" xfId="0" applyNumberFormat="1" applyFont="1" applyFill="1" applyBorder="1" applyAlignment="1">
      <alignment horizontal="right" vertical="center"/>
    </xf>
    <xf numFmtId="3" fontId="5" fillId="0" borderId="1" xfId="0" applyNumberFormat="1" applyFont="1" applyFill="1" applyBorder="1" applyAlignment="1">
      <alignment vertical="center"/>
    </xf>
    <xf numFmtId="0" fontId="6" fillId="0" borderId="18" xfId="0" applyFont="1" applyFill="1" applyBorder="1" applyAlignment="1">
      <alignment vertical="center" wrapText="1"/>
    </xf>
    <xf numFmtId="0" fontId="5" fillId="0" borderId="1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vertical="center"/>
    </xf>
    <xf numFmtId="3" fontId="6" fillId="0" borderId="30" xfId="0" applyNumberFormat="1" applyFont="1" applyFill="1" applyBorder="1" applyAlignment="1">
      <alignment vertical="center"/>
    </xf>
    <xf numFmtId="0" fontId="1" fillId="0" borderId="31" xfId="0" applyFont="1" applyFill="1" applyBorder="1" applyAlignment="1">
      <alignment vertical="center"/>
    </xf>
    <xf numFmtId="3" fontId="1" fillId="0" borderId="32" xfId="0" applyNumberFormat="1" applyFont="1" applyFill="1" applyBorder="1" applyAlignment="1">
      <alignment vertical="center"/>
    </xf>
    <xf numFmtId="3" fontId="6" fillId="0" borderId="31" xfId="0" applyNumberFormat="1" applyFont="1" applyFill="1" applyBorder="1" applyAlignment="1">
      <alignment horizontal="right" vertical="center"/>
    </xf>
  </cellXfs>
  <cellStyles count="7">
    <cellStyle name="Normalny" xfId="0" builtinId="0"/>
    <cellStyle name="Normalny 15" xfId="3"/>
    <cellStyle name="Normalny 2" xfId="2"/>
    <cellStyle name="Normalny 3" xfId="4"/>
    <cellStyle name="Normalny 7" xfId="6"/>
    <cellStyle name="Normalny 8" xfId="5"/>
    <cellStyle name="Normalny 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showZeros="0" tabSelected="1" workbookViewId="0">
      <selection activeCell="T13" sqref="T13"/>
    </sheetView>
  </sheetViews>
  <sheetFormatPr defaultRowHeight="12"/>
  <cols>
    <col min="1" max="1" width="15.42578125" style="4" customWidth="1"/>
    <col min="2" max="2" width="41.85546875" style="4" customWidth="1"/>
    <col min="3" max="3" width="7" style="4" hidden="1" customWidth="1"/>
    <col min="4" max="4" width="6.42578125" style="5" customWidth="1"/>
    <col min="5" max="5" width="8.28515625" style="5" customWidth="1"/>
    <col min="6" max="6" width="7" style="5" hidden="1" customWidth="1"/>
    <col min="7" max="7" width="10.140625" style="5" customWidth="1"/>
    <col min="8" max="13" width="8.85546875" style="4" customWidth="1"/>
    <col min="14" max="16384" width="9.140625" style="4"/>
  </cols>
  <sheetData>
    <row r="1" spans="1:15" s="1" customFormat="1" ht="15">
      <c r="A1" s="1" t="s">
        <v>0</v>
      </c>
      <c r="D1" s="2"/>
      <c r="E1" s="2"/>
      <c r="F1" s="2"/>
      <c r="G1" s="2"/>
      <c r="O1" s="3"/>
    </row>
    <row r="2" spans="1:15" ht="15.75" thickBot="1">
      <c r="M2" s="6" t="s">
        <v>13</v>
      </c>
      <c r="O2" s="3"/>
    </row>
    <row r="3" spans="1:15" s="14" customFormat="1" ht="25.5" customHeight="1">
      <c r="A3" s="7" t="s">
        <v>1</v>
      </c>
      <c r="B3" s="8" t="s">
        <v>2</v>
      </c>
      <c r="C3" s="8"/>
      <c r="D3" s="8" t="s">
        <v>3</v>
      </c>
      <c r="E3" s="8" t="s">
        <v>4</v>
      </c>
      <c r="F3" s="9"/>
      <c r="G3" s="10" t="s">
        <v>5</v>
      </c>
      <c r="H3" s="11" t="s">
        <v>6</v>
      </c>
      <c r="I3" s="12"/>
      <c r="J3" s="12"/>
      <c r="K3" s="12"/>
      <c r="L3" s="12"/>
      <c r="M3" s="13"/>
      <c r="O3" s="3"/>
    </row>
    <row r="4" spans="1:15" s="14" customFormat="1" ht="25.5" customHeight="1">
      <c r="A4" s="15"/>
      <c r="B4" s="16"/>
      <c r="C4" s="16"/>
      <c r="D4" s="16"/>
      <c r="E4" s="16"/>
      <c r="F4" s="17"/>
      <c r="G4" s="18"/>
      <c r="H4" s="19" t="s">
        <v>7</v>
      </c>
      <c r="I4" s="20"/>
      <c r="J4" s="21"/>
      <c r="K4" s="22" t="s">
        <v>12</v>
      </c>
      <c r="L4" s="20"/>
      <c r="M4" s="21"/>
    </row>
    <row r="5" spans="1:15" s="14" customFormat="1" ht="25.5" customHeight="1">
      <c r="A5" s="15"/>
      <c r="B5" s="16"/>
      <c r="C5" s="16"/>
      <c r="D5" s="16"/>
      <c r="E5" s="16"/>
      <c r="F5" s="17"/>
      <c r="G5" s="18"/>
      <c r="H5" s="19" t="s">
        <v>8</v>
      </c>
      <c r="I5" s="23" t="s">
        <v>11</v>
      </c>
      <c r="J5" s="24"/>
      <c r="K5" s="22" t="s">
        <v>8</v>
      </c>
      <c r="L5" s="23" t="s">
        <v>11</v>
      </c>
      <c r="M5" s="24"/>
    </row>
    <row r="6" spans="1:15" s="14" customFormat="1" ht="33" customHeight="1">
      <c r="A6" s="25"/>
      <c r="B6" s="26"/>
      <c r="C6" s="26"/>
      <c r="D6" s="26"/>
      <c r="E6" s="26"/>
      <c r="F6" s="27"/>
      <c r="G6" s="28"/>
      <c r="H6" s="19"/>
      <c r="I6" s="29" t="s">
        <v>9</v>
      </c>
      <c r="J6" s="30" t="s">
        <v>10</v>
      </c>
      <c r="K6" s="22"/>
      <c r="L6" s="29" t="s">
        <v>9</v>
      </c>
      <c r="M6" s="30" t="s">
        <v>10</v>
      </c>
    </row>
    <row r="7" spans="1:15" s="36" customFormat="1">
      <c r="A7" s="31">
        <v>1</v>
      </c>
      <c r="B7" s="32">
        <v>2</v>
      </c>
      <c r="C7" s="32"/>
      <c r="D7" s="32">
        <v>3</v>
      </c>
      <c r="E7" s="32">
        <v>4</v>
      </c>
      <c r="F7" s="32"/>
      <c r="G7" s="33">
        <v>5</v>
      </c>
      <c r="H7" s="31">
        <v>6</v>
      </c>
      <c r="I7" s="32">
        <v>7</v>
      </c>
      <c r="J7" s="34">
        <v>8</v>
      </c>
      <c r="K7" s="35">
        <v>9</v>
      </c>
      <c r="L7" s="32">
        <v>10</v>
      </c>
      <c r="M7" s="34">
        <v>11</v>
      </c>
    </row>
    <row r="8" spans="1:15" s="6" customFormat="1" ht="27.75" customHeight="1">
      <c r="A8" s="37"/>
      <c r="B8" s="38" t="s">
        <v>14</v>
      </c>
      <c r="C8" s="39"/>
      <c r="D8" s="39"/>
      <c r="E8" s="39"/>
      <c r="F8" s="39"/>
      <c r="G8" s="40"/>
      <c r="H8" s="41">
        <f>I8+J8</f>
        <v>4379630</v>
      </c>
      <c r="I8" s="42">
        <f>I11+I21+I24+I30+I36+I41+I46</f>
        <v>4070630</v>
      </c>
      <c r="J8" s="43">
        <f>J11+J21+J24+J30+J36+J41+J46</f>
        <v>309000</v>
      </c>
      <c r="K8" s="44">
        <f>L8+M8</f>
        <v>3879630</v>
      </c>
      <c r="L8" s="42">
        <f>L11+L21+L24+L30+L36+L41+L46</f>
        <v>3319000</v>
      </c>
      <c r="M8" s="43">
        <f>M11+M21+M24+M30+M36+M41+M46</f>
        <v>560630</v>
      </c>
    </row>
    <row r="9" spans="1:15" s="6" customFormat="1" ht="27.75" customHeight="1">
      <c r="A9" s="37"/>
      <c r="B9" s="45" t="s">
        <v>24</v>
      </c>
      <c r="C9" s="39"/>
      <c r="D9" s="39"/>
      <c r="E9" s="39"/>
      <c r="F9" s="39"/>
      <c r="G9" s="40"/>
      <c r="H9" s="41">
        <f>I9+J9</f>
        <v>4379630</v>
      </c>
      <c r="I9" s="42">
        <f>I8</f>
        <v>4070630</v>
      </c>
      <c r="J9" s="43">
        <f>J8</f>
        <v>309000</v>
      </c>
      <c r="K9" s="44">
        <f t="shared" ref="K9:K48" si="0">L9+M9</f>
        <v>3879630</v>
      </c>
      <c r="L9" s="42">
        <f>L8</f>
        <v>3319000</v>
      </c>
      <c r="M9" s="43">
        <f>M8</f>
        <v>560630</v>
      </c>
    </row>
    <row r="10" spans="1:15" ht="3" customHeight="1">
      <c r="A10" s="46"/>
      <c r="B10" s="47"/>
      <c r="C10" s="48"/>
      <c r="D10" s="48"/>
      <c r="E10" s="48"/>
      <c r="F10" s="48"/>
      <c r="G10" s="47"/>
      <c r="H10" s="41">
        <f t="shared" ref="H10:H20" si="1">I10+J10</f>
        <v>0</v>
      </c>
      <c r="I10" s="42"/>
      <c r="J10" s="43"/>
      <c r="K10" s="44">
        <f t="shared" si="0"/>
        <v>0</v>
      </c>
      <c r="L10" s="42"/>
      <c r="M10" s="43"/>
    </row>
    <row r="11" spans="1:15" ht="27.75" customHeight="1">
      <c r="A11" s="49"/>
      <c r="B11" s="50" t="s">
        <v>61</v>
      </c>
      <c r="C11" s="51"/>
      <c r="D11" s="51"/>
      <c r="E11" s="51"/>
      <c r="F11" s="51"/>
      <c r="G11" s="52"/>
      <c r="H11" s="41">
        <f t="shared" si="1"/>
        <v>50000</v>
      </c>
      <c r="I11" s="42"/>
      <c r="J11" s="43">
        <f>J12+J19</f>
        <v>50000</v>
      </c>
      <c r="K11" s="44">
        <f t="shared" si="0"/>
        <v>779630</v>
      </c>
      <c r="L11" s="42">
        <f>L12+L19</f>
        <v>219000</v>
      </c>
      <c r="M11" s="43">
        <f>M12+M19</f>
        <v>560630</v>
      </c>
    </row>
    <row r="12" spans="1:15" ht="27.75" customHeight="1">
      <c r="A12" s="49"/>
      <c r="B12" s="53" t="s">
        <v>62</v>
      </c>
      <c r="C12" s="51"/>
      <c r="D12" s="54"/>
      <c r="E12" s="54"/>
      <c r="F12" s="54"/>
      <c r="G12" s="55"/>
      <c r="H12" s="41">
        <f t="shared" si="1"/>
        <v>0</v>
      </c>
      <c r="I12" s="42"/>
      <c r="J12" s="56"/>
      <c r="K12" s="44">
        <f t="shared" si="0"/>
        <v>779630</v>
      </c>
      <c r="L12" s="57">
        <f>SUM(L13:L18)</f>
        <v>219000</v>
      </c>
      <c r="M12" s="58">
        <f>SUM(M13:M18)</f>
        <v>560630</v>
      </c>
    </row>
    <row r="13" spans="1:15" ht="27.75" customHeight="1">
      <c r="A13" s="59" t="s">
        <v>87</v>
      </c>
      <c r="B13" s="60" t="s">
        <v>49</v>
      </c>
      <c r="C13" s="61" t="s">
        <v>50</v>
      </c>
      <c r="D13" s="62">
        <v>852</v>
      </c>
      <c r="E13" s="62">
        <v>85202</v>
      </c>
      <c r="F13" s="62">
        <v>6050</v>
      </c>
      <c r="G13" s="63" t="s">
        <v>51</v>
      </c>
      <c r="H13" s="41">
        <f t="shared" si="1"/>
        <v>0</v>
      </c>
      <c r="I13" s="42"/>
      <c r="J13" s="64"/>
      <c r="K13" s="65">
        <f t="shared" si="0"/>
        <v>105000</v>
      </c>
      <c r="L13" s="66"/>
      <c r="M13" s="64">
        <v>105000</v>
      </c>
    </row>
    <row r="14" spans="1:15" ht="27.75" customHeight="1">
      <c r="A14" s="67" t="s">
        <v>86</v>
      </c>
      <c r="B14" s="68" t="s">
        <v>52</v>
      </c>
      <c r="C14" s="61" t="s">
        <v>50</v>
      </c>
      <c r="D14" s="62">
        <v>852</v>
      </c>
      <c r="E14" s="62">
        <v>85202</v>
      </c>
      <c r="F14" s="62">
        <v>6050</v>
      </c>
      <c r="G14" s="63" t="s">
        <v>53</v>
      </c>
      <c r="H14" s="41">
        <f t="shared" si="1"/>
        <v>0</v>
      </c>
      <c r="I14" s="42"/>
      <c r="J14" s="64"/>
      <c r="K14" s="65">
        <f t="shared" si="0"/>
        <v>129000</v>
      </c>
      <c r="L14" s="69"/>
      <c r="M14" s="64">
        <v>129000</v>
      </c>
    </row>
    <row r="15" spans="1:15" ht="27.75" customHeight="1">
      <c r="A15" s="59" t="s">
        <v>85</v>
      </c>
      <c r="B15" s="60" t="s">
        <v>54</v>
      </c>
      <c r="C15" s="61" t="s">
        <v>50</v>
      </c>
      <c r="D15" s="62">
        <v>852</v>
      </c>
      <c r="E15" s="62">
        <v>85202</v>
      </c>
      <c r="F15" s="62">
        <v>6050</v>
      </c>
      <c r="G15" s="63" t="s">
        <v>55</v>
      </c>
      <c r="H15" s="41">
        <f t="shared" si="1"/>
        <v>0</v>
      </c>
      <c r="I15" s="42"/>
      <c r="J15" s="64"/>
      <c r="K15" s="65">
        <f t="shared" si="0"/>
        <v>130000</v>
      </c>
      <c r="L15" s="69"/>
      <c r="M15" s="64">
        <f>130000</f>
        <v>130000</v>
      </c>
    </row>
    <row r="16" spans="1:15" ht="27.75" customHeight="1">
      <c r="A16" s="59" t="s">
        <v>84</v>
      </c>
      <c r="B16" s="60" t="s">
        <v>56</v>
      </c>
      <c r="C16" s="61" t="s">
        <v>26</v>
      </c>
      <c r="D16" s="62">
        <v>852</v>
      </c>
      <c r="E16" s="62">
        <v>85203</v>
      </c>
      <c r="F16" s="62">
        <v>6060</v>
      </c>
      <c r="G16" s="63" t="s">
        <v>57</v>
      </c>
      <c r="H16" s="41">
        <f t="shared" si="1"/>
        <v>0</v>
      </c>
      <c r="I16" s="42"/>
      <c r="J16" s="64"/>
      <c r="K16" s="65">
        <f t="shared" si="0"/>
        <v>219000</v>
      </c>
      <c r="L16" s="69">
        <v>219000</v>
      </c>
      <c r="M16" s="64"/>
    </row>
    <row r="17" spans="1:13" ht="27.75" customHeight="1">
      <c r="A17" s="59" t="s">
        <v>83</v>
      </c>
      <c r="B17" s="60" t="s">
        <v>58</v>
      </c>
      <c r="C17" s="61" t="s">
        <v>50</v>
      </c>
      <c r="D17" s="62">
        <v>852</v>
      </c>
      <c r="E17" s="62">
        <v>85202</v>
      </c>
      <c r="F17" s="62">
        <v>6060</v>
      </c>
      <c r="G17" s="63" t="s">
        <v>55</v>
      </c>
      <c r="H17" s="41">
        <f t="shared" si="1"/>
        <v>0</v>
      </c>
      <c r="I17" s="42"/>
      <c r="J17" s="64"/>
      <c r="K17" s="65">
        <f t="shared" si="0"/>
        <v>61000</v>
      </c>
      <c r="L17" s="69"/>
      <c r="M17" s="64">
        <v>61000</v>
      </c>
    </row>
    <row r="18" spans="1:13" ht="27.75" customHeight="1">
      <c r="A18" s="59" t="s">
        <v>82</v>
      </c>
      <c r="B18" s="60" t="s">
        <v>59</v>
      </c>
      <c r="C18" s="61" t="s">
        <v>50</v>
      </c>
      <c r="D18" s="62">
        <v>852</v>
      </c>
      <c r="E18" s="62">
        <v>85202</v>
      </c>
      <c r="F18" s="62">
        <v>6060</v>
      </c>
      <c r="G18" s="63" t="s">
        <v>60</v>
      </c>
      <c r="H18" s="41">
        <f t="shared" si="1"/>
        <v>0</v>
      </c>
      <c r="I18" s="42"/>
      <c r="J18" s="64"/>
      <c r="K18" s="65">
        <f t="shared" si="0"/>
        <v>135630</v>
      </c>
      <c r="L18" s="69"/>
      <c r="M18" s="64">
        <v>135630</v>
      </c>
    </row>
    <row r="19" spans="1:13" ht="27.75" customHeight="1">
      <c r="A19" s="49"/>
      <c r="B19" s="50" t="s">
        <v>63</v>
      </c>
      <c r="C19" s="51"/>
      <c r="D19" s="51"/>
      <c r="E19" s="51"/>
      <c r="F19" s="51"/>
      <c r="G19" s="52"/>
      <c r="H19" s="41">
        <f t="shared" si="1"/>
        <v>50000</v>
      </c>
      <c r="I19" s="42"/>
      <c r="J19" s="43">
        <f>J20</f>
        <v>50000</v>
      </c>
      <c r="K19" s="44"/>
      <c r="L19" s="69"/>
      <c r="M19" s="64"/>
    </row>
    <row r="20" spans="1:13" ht="27.75" customHeight="1">
      <c r="A20" s="59" t="s">
        <v>81</v>
      </c>
      <c r="B20" s="60" t="s">
        <v>64</v>
      </c>
      <c r="C20" s="61" t="s">
        <v>50</v>
      </c>
      <c r="D20" s="70">
        <v>853</v>
      </c>
      <c r="E20" s="70">
        <v>85395</v>
      </c>
      <c r="F20" s="70">
        <v>6050</v>
      </c>
      <c r="G20" s="71" t="s">
        <v>65</v>
      </c>
      <c r="H20" s="72">
        <f t="shared" si="1"/>
        <v>50000</v>
      </c>
      <c r="I20" s="42"/>
      <c r="J20" s="73">
        <v>50000</v>
      </c>
      <c r="K20" s="44"/>
      <c r="L20" s="69"/>
      <c r="M20" s="64"/>
    </row>
    <row r="21" spans="1:13" ht="27.75" customHeight="1">
      <c r="A21" s="49"/>
      <c r="B21" s="50" t="s">
        <v>16</v>
      </c>
      <c r="C21" s="51"/>
      <c r="D21" s="51"/>
      <c r="E21" s="51"/>
      <c r="F21" s="51"/>
      <c r="G21" s="52"/>
      <c r="H21" s="41">
        <f t="shared" ref="H21:H41" si="2">I21+J21</f>
        <v>500000</v>
      </c>
      <c r="I21" s="42">
        <f>I22</f>
        <v>500000</v>
      </c>
      <c r="J21" s="43"/>
      <c r="K21" s="44">
        <f t="shared" si="0"/>
        <v>0</v>
      </c>
      <c r="L21" s="42"/>
      <c r="M21" s="43">
        <f>M22</f>
        <v>0</v>
      </c>
    </row>
    <row r="22" spans="1:13" ht="27.75" customHeight="1">
      <c r="A22" s="49"/>
      <c r="B22" s="50" t="s">
        <v>17</v>
      </c>
      <c r="C22" s="51"/>
      <c r="D22" s="51"/>
      <c r="E22" s="51"/>
      <c r="F22" s="51"/>
      <c r="G22" s="52"/>
      <c r="H22" s="41">
        <f t="shared" si="2"/>
        <v>500000</v>
      </c>
      <c r="I22" s="42">
        <f>I23</f>
        <v>500000</v>
      </c>
      <c r="J22" s="43"/>
      <c r="K22" s="44">
        <f t="shared" si="0"/>
        <v>0</v>
      </c>
      <c r="L22" s="42"/>
      <c r="M22" s="43">
        <f>M23+M27</f>
        <v>0</v>
      </c>
    </row>
    <row r="23" spans="1:13" ht="27.75" customHeight="1">
      <c r="A23" s="59" t="s">
        <v>41</v>
      </c>
      <c r="B23" s="60" t="s">
        <v>25</v>
      </c>
      <c r="C23" s="61" t="s">
        <v>26</v>
      </c>
      <c r="D23" s="70">
        <v>600</v>
      </c>
      <c r="E23" s="70">
        <v>60095</v>
      </c>
      <c r="F23" s="70">
        <v>6050</v>
      </c>
      <c r="G23" s="71" t="s">
        <v>15</v>
      </c>
      <c r="H23" s="72">
        <f t="shared" si="2"/>
        <v>500000</v>
      </c>
      <c r="I23" s="74">
        <v>500000</v>
      </c>
      <c r="J23" s="73"/>
      <c r="K23" s="65">
        <f t="shared" si="0"/>
        <v>0</v>
      </c>
      <c r="L23" s="74"/>
      <c r="M23" s="73">
        <f>M24</f>
        <v>0</v>
      </c>
    </row>
    <row r="24" spans="1:13" s="6" customFormat="1" ht="27.75" customHeight="1">
      <c r="A24" s="49"/>
      <c r="B24" s="50" t="s">
        <v>18</v>
      </c>
      <c r="C24" s="51"/>
      <c r="D24" s="51"/>
      <c r="E24" s="51"/>
      <c r="F24" s="51"/>
      <c r="G24" s="52"/>
      <c r="H24" s="41">
        <f t="shared" si="2"/>
        <v>1950000</v>
      </c>
      <c r="I24" s="42">
        <f>I25+I27</f>
        <v>1950000</v>
      </c>
      <c r="J24" s="43"/>
      <c r="K24" s="44">
        <f t="shared" si="0"/>
        <v>0</v>
      </c>
      <c r="L24" s="42"/>
      <c r="M24" s="43"/>
    </row>
    <row r="25" spans="1:13" s="6" customFormat="1" ht="27.75" customHeight="1">
      <c r="A25" s="49"/>
      <c r="B25" s="50" t="s">
        <v>66</v>
      </c>
      <c r="C25" s="51"/>
      <c r="D25" s="51"/>
      <c r="E25" s="51"/>
      <c r="F25" s="51"/>
      <c r="G25" s="52"/>
      <c r="H25" s="41">
        <f t="shared" si="2"/>
        <v>1500000</v>
      </c>
      <c r="I25" s="42">
        <f>I26</f>
        <v>1500000</v>
      </c>
      <c r="J25" s="43"/>
      <c r="K25" s="44"/>
      <c r="L25" s="42"/>
      <c r="M25" s="43"/>
    </row>
    <row r="26" spans="1:13" s="6" customFormat="1" ht="27.75" customHeight="1">
      <c r="A26" s="59" t="s">
        <v>80</v>
      </c>
      <c r="B26" s="60" t="s">
        <v>67</v>
      </c>
      <c r="C26" s="61" t="s">
        <v>26</v>
      </c>
      <c r="D26" s="70">
        <v>900</v>
      </c>
      <c r="E26" s="70">
        <v>90005</v>
      </c>
      <c r="F26" s="70">
        <v>6230</v>
      </c>
      <c r="G26" s="71" t="s">
        <v>68</v>
      </c>
      <c r="H26" s="72">
        <f t="shared" si="2"/>
        <v>1500000</v>
      </c>
      <c r="I26" s="74">
        <v>1500000</v>
      </c>
      <c r="J26" s="43"/>
      <c r="K26" s="44"/>
      <c r="L26" s="42"/>
      <c r="M26" s="43"/>
    </row>
    <row r="27" spans="1:13" s="6" customFormat="1" ht="27.75" customHeight="1">
      <c r="A27" s="49"/>
      <c r="B27" s="50" t="s">
        <v>19</v>
      </c>
      <c r="C27" s="51"/>
      <c r="D27" s="51"/>
      <c r="E27" s="51"/>
      <c r="F27" s="51"/>
      <c r="G27" s="52"/>
      <c r="H27" s="41">
        <f t="shared" si="2"/>
        <v>450000</v>
      </c>
      <c r="I27" s="42">
        <f>SUM(I28:I29)</f>
        <v>450000</v>
      </c>
      <c r="J27" s="43"/>
      <c r="K27" s="44">
        <f t="shared" si="0"/>
        <v>0</v>
      </c>
      <c r="L27" s="42"/>
      <c r="M27" s="43">
        <f>M28</f>
        <v>0</v>
      </c>
    </row>
    <row r="28" spans="1:13" ht="27.75" customHeight="1">
      <c r="A28" s="59" t="s">
        <v>42</v>
      </c>
      <c r="B28" s="60" t="s">
        <v>27</v>
      </c>
      <c r="C28" s="61" t="s">
        <v>26</v>
      </c>
      <c r="D28" s="70">
        <v>900</v>
      </c>
      <c r="E28" s="70">
        <v>90095</v>
      </c>
      <c r="F28" s="70">
        <v>6050</v>
      </c>
      <c r="G28" s="71" t="s">
        <v>28</v>
      </c>
      <c r="H28" s="72">
        <f t="shared" si="2"/>
        <v>400000</v>
      </c>
      <c r="I28" s="74">
        <v>400000</v>
      </c>
      <c r="J28" s="73"/>
      <c r="K28" s="65">
        <f t="shared" si="0"/>
        <v>0</v>
      </c>
      <c r="L28" s="74"/>
      <c r="M28" s="73"/>
    </row>
    <row r="29" spans="1:13" ht="27.75" customHeight="1">
      <c r="A29" s="59" t="s">
        <v>43</v>
      </c>
      <c r="B29" s="60" t="s">
        <v>29</v>
      </c>
      <c r="C29" s="61" t="s">
        <v>26</v>
      </c>
      <c r="D29" s="70">
        <v>900</v>
      </c>
      <c r="E29" s="70">
        <v>90095</v>
      </c>
      <c r="F29" s="70">
        <v>6050</v>
      </c>
      <c r="G29" s="71" t="s">
        <v>28</v>
      </c>
      <c r="H29" s="72">
        <f t="shared" si="2"/>
        <v>50000</v>
      </c>
      <c r="I29" s="74">
        <v>50000</v>
      </c>
      <c r="J29" s="73"/>
      <c r="K29" s="65">
        <f t="shared" si="0"/>
        <v>0</v>
      </c>
      <c r="L29" s="74"/>
      <c r="M29" s="73">
        <f>M30+M46</f>
        <v>0</v>
      </c>
    </row>
    <row r="30" spans="1:13" ht="27.75" customHeight="1">
      <c r="A30" s="49"/>
      <c r="B30" s="75" t="s">
        <v>20</v>
      </c>
      <c r="C30" s="51"/>
      <c r="D30" s="51"/>
      <c r="E30" s="51"/>
      <c r="F30" s="51"/>
      <c r="G30" s="52"/>
      <c r="H30" s="41">
        <f t="shared" si="2"/>
        <v>1100000</v>
      </c>
      <c r="I30" s="42">
        <f>I31</f>
        <v>1100000</v>
      </c>
      <c r="J30" s="56"/>
      <c r="K30" s="44">
        <f t="shared" si="0"/>
        <v>230000</v>
      </c>
      <c r="L30" s="42">
        <f>L31</f>
        <v>230000</v>
      </c>
      <c r="M30" s="43">
        <f>M31+M34+M42+M44</f>
        <v>0</v>
      </c>
    </row>
    <row r="31" spans="1:13" ht="27.75" customHeight="1">
      <c r="A31" s="49"/>
      <c r="B31" s="75" t="s">
        <v>21</v>
      </c>
      <c r="C31" s="51"/>
      <c r="D31" s="51"/>
      <c r="E31" s="51"/>
      <c r="F31" s="51"/>
      <c r="G31" s="52"/>
      <c r="H31" s="41">
        <f t="shared" si="2"/>
        <v>1100000</v>
      </c>
      <c r="I31" s="42">
        <f>I32+I33+I34</f>
        <v>1100000</v>
      </c>
      <c r="J31" s="56"/>
      <c r="K31" s="44">
        <f t="shared" si="0"/>
        <v>230000</v>
      </c>
      <c r="L31" s="42">
        <f>L32+L33+L34</f>
        <v>230000</v>
      </c>
      <c r="M31" s="73">
        <f>M33</f>
        <v>0</v>
      </c>
    </row>
    <row r="32" spans="1:13" ht="27.75" customHeight="1">
      <c r="A32" s="59" t="s">
        <v>79</v>
      </c>
      <c r="B32" s="76" t="s">
        <v>69</v>
      </c>
      <c r="C32" s="61" t="s">
        <v>26</v>
      </c>
      <c r="D32" s="70">
        <v>700</v>
      </c>
      <c r="E32" s="70">
        <v>70004</v>
      </c>
      <c r="F32" s="70">
        <v>6050</v>
      </c>
      <c r="G32" s="71" t="s">
        <v>65</v>
      </c>
      <c r="H32" s="41"/>
      <c r="I32" s="42"/>
      <c r="J32" s="56"/>
      <c r="K32" s="65">
        <f t="shared" si="0"/>
        <v>50000</v>
      </c>
      <c r="L32" s="69">
        <v>50000</v>
      </c>
      <c r="M32" s="73"/>
    </row>
    <row r="33" spans="1:13" ht="27.75" customHeight="1">
      <c r="A33" s="59" t="s">
        <v>44</v>
      </c>
      <c r="B33" s="76" t="s">
        <v>30</v>
      </c>
      <c r="C33" s="61" t="s">
        <v>26</v>
      </c>
      <c r="D33" s="70">
        <v>921</v>
      </c>
      <c r="E33" s="70">
        <v>92116</v>
      </c>
      <c r="F33" s="70">
        <v>6220</v>
      </c>
      <c r="G33" s="71" t="s">
        <v>31</v>
      </c>
      <c r="H33" s="72">
        <f t="shared" si="2"/>
        <v>0</v>
      </c>
      <c r="I33" s="69"/>
      <c r="J33" s="77"/>
      <c r="K33" s="65">
        <f t="shared" si="0"/>
        <v>180000</v>
      </c>
      <c r="L33" s="69">
        <v>180000</v>
      </c>
      <c r="M33" s="73"/>
    </row>
    <row r="34" spans="1:13" ht="27.75" customHeight="1">
      <c r="A34" s="78" t="s">
        <v>23</v>
      </c>
      <c r="B34" s="79" t="s">
        <v>22</v>
      </c>
      <c r="C34" s="61" t="s">
        <v>26</v>
      </c>
      <c r="D34" s="80"/>
      <c r="E34" s="80"/>
      <c r="F34" s="80"/>
      <c r="G34" s="81"/>
      <c r="H34" s="82">
        <f t="shared" si="2"/>
        <v>1100000</v>
      </c>
      <c r="I34" s="83">
        <v>1100000</v>
      </c>
      <c r="J34" s="84"/>
      <c r="K34" s="85">
        <f t="shared" si="0"/>
        <v>0</v>
      </c>
      <c r="L34" s="83"/>
      <c r="M34" s="86">
        <f>M41</f>
        <v>0</v>
      </c>
    </row>
    <row r="35" spans="1:13" ht="21.75" customHeight="1">
      <c r="A35" s="87"/>
      <c r="B35" s="88" t="s">
        <v>24</v>
      </c>
      <c r="C35" s="89" t="s">
        <v>26</v>
      </c>
      <c r="D35" s="90">
        <v>700</v>
      </c>
      <c r="E35" s="90">
        <v>70095</v>
      </c>
      <c r="F35" s="90">
        <v>6050</v>
      </c>
      <c r="G35" s="91" t="s">
        <v>15</v>
      </c>
      <c r="H35" s="92">
        <f t="shared" ref="H35" si="3">I35+J35</f>
        <v>1100000</v>
      </c>
      <c r="I35" s="93">
        <v>1100000</v>
      </c>
      <c r="J35" s="94"/>
      <c r="K35" s="95"/>
      <c r="L35" s="93"/>
      <c r="M35" s="96"/>
    </row>
    <row r="36" spans="1:13" ht="27" customHeight="1">
      <c r="A36" s="49"/>
      <c r="B36" s="75" t="s">
        <v>70</v>
      </c>
      <c r="C36" s="51"/>
      <c r="D36" s="51"/>
      <c r="E36" s="51"/>
      <c r="F36" s="51"/>
      <c r="G36" s="52"/>
      <c r="H36" s="41">
        <f t="shared" si="2"/>
        <v>779630</v>
      </c>
      <c r="I36" s="97">
        <f>I37</f>
        <v>520630</v>
      </c>
      <c r="J36" s="56">
        <f>J37</f>
        <v>259000</v>
      </c>
      <c r="K36" s="95"/>
      <c r="L36" s="93"/>
      <c r="M36" s="96"/>
    </row>
    <row r="37" spans="1:13" ht="27" customHeight="1">
      <c r="A37" s="49"/>
      <c r="B37" s="75" t="s">
        <v>71</v>
      </c>
      <c r="C37" s="51"/>
      <c r="D37" s="51"/>
      <c r="E37" s="51"/>
      <c r="F37" s="51"/>
      <c r="G37" s="52"/>
      <c r="H37" s="41">
        <f t="shared" si="2"/>
        <v>779630</v>
      </c>
      <c r="I37" s="97">
        <f>SUM(I38:I40)</f>
        <v>520630</v>
      </c>
      <c r="J37" s="56">
        <f t="shared" ref="J37" si="4">SUM(J38:J40)</f>
        <v>259000</v>
      </c>
      <c r="K37" s="95"/>
      <c r="L37" s="93"/>
      <c r="M37" s="96"/>
    </row>
    <row r="38" spans="1:13" ht="27" customHeight="1">
      <c r="A38" s="59" t="s">
        <v>76</v>
      </c>
      <c r="B38" s="60" t="s">
        <v>72</v>
      </c>
      <c r="C38" s="61" t="s">
        <v>50</v>
      </c>
      <c r="D38" s="61">
        <v>801</v>
      </c>
      <c r="E38" s="61">
        <v>80120</v>
      </c>
      <c r="F38" s="61">
        <v>6050</v>
      </c>
      <c r="G38" s="71" t="s">
        <v>73</v>
      </c>
      <c r="H38" s="72">
        <f t="shared" si="2"/>
        <v>259000</v>
      </c>
      <c r="I38" s="69"/>
      <c r="J38" s="64">
        <f>129000+130000</f>
        <v>259000</v>
      </c>
      <c r="K38" s="95"/>
      <c r="L38" s="93"/>
      <c r="M38" s="96"/>
    </row>
    <row r="39" spans="1:13" ht="27" customHeight="1">
      <c r="A39" s="87" t="s">
        <v>77</v>
      </c>
      <c r="B39" s="98" t="s">
        <v>74</v>
      </c>
      <c r="C39" s="89" t="s">
        <v>26</v>
      </c>
      <c r="D39" s="89">
        <v>801</v>
      </c>
      <c r="E39" s="89">
        <v>80101</v>
      </c>
      <c r="F39" s="89">
        <v>6050</v>
      </c>
      <c r="G39" s="91" t="s">
        <v>73</v>
      </c>
      <c r="H39" s="72">
        <f t="shared" si="2"/>
        <v>190000</v>
      </c>
      <c r="I39" s="69">
        <v>190000</v>
      </c>
      <c r="J39" s="64"/>
      <c r="K39" s="95"/>
      <c r="L39" s="93"/>
      <c r="M39" s="96"/>
    </row>
    <row r="40" spans="1:13" ht="27" customHeight="1">
      <c r="A40" s="87" t="s">
        <v>78</v>
      </c>
      <c r="B40" s="98" t="s">
        <v>75</v>
      </c>
      <c r="C40" s="89" t="s">
        <v>26</v>
      </c>
      <c r="D40" s="89">
        <v>801</v>
      </c>
      <c r="E40" s="89">
        <v>80101</v>
      </c>
      <c r="F40" s="89">
        <v>6050</v>
      </c>
      <c r="G40" s="91" t="s">
        <v>73</v>
      </c>
      <c r="H40" s="72">
        <f t="shared" si="2"/>
        <v>330630</v>
      </c>
      <c r="I40" s="93">
        <v>330630</v>
      </c>
      <c r="J40" s="64"/>
      <c r="K40" s="95"/>
      <c r="L40" s="93"/>
      <c r="M40" s="96"/>
    </row>
    <row r="41" spans="1:13" s="6" customFormat="1" ht="27" customHeight="1">
      <c r="A41" s="49"/>
      <c r="B41" s="75" t="s">
        <v>32</v>
      </c>
      <c r="C41" s="51"/>
      <c r="D41" s="99"/>
      <c r="E41" s="99"/>
      <c r="F41" s="99"/>
      <c r="G41" s="100"/>
      <c r="H41" s="41">
        <f t="shared" si="2"/>
        <v>0</v>
      </c>
      <c r="I41" s="97"/>
      <c r="J41" s="56"/>
      <c r="K41" s="44">
        <f t="shared" si="0"/>
        <v>1870000</v>
      </c>
      <c r="L41" s="97">
        <f>L42</f>
        <v>1870000</v>
      </c>
      <c r="M41" s="43"/>
    </row>
    <row r="42" spans="1:13" s="6" customFormat="1" ht="27" customHeight="1">
      <c r="A42" s="101"/>
      <c r="B42" s="102" t="s">
        <v>33</v>
      </c>
      <c r="C42" s="103"/>
      <c r="D42" s="103"/>
      <c r="E42" s="103"/>
      <c r="F42" s="103"/>
      <c r="G42" s="104"/>
      <c r="H42" s="105"/>
      <c r="I42" s="97"/>
      <c r="J42" s="106"/>
      <c r="K42" s="44">
        <f t="shared" si="0"/>
        <v>1870000</v>
      </c>
      <c r="L42" s="97">
        <f>SUM(L43:L45)</f>
        <v>1870000</v>
      </c>
      <c r="M42" s="43">
        <f>M43</f>
        <v>0</v>
      </c>
    </row>
    <row r="43" spans="1:13" ht="27" customHeight="1">
      <c r="A43" s="67" t="s">
        <v>45</v>
      </c>
      <c r="B43" s="60" t="s">
        <v>34</v>
      </c>
      <c r="C43" s="61" t="s">
        <v>26</v>
      </c>
      <c r="D43" s="61">
        <v>921</v>
      </c>
      <c r="E43" s="61">
        <v>92116</v>
      </c>
      <c r="F43" s="61">
        <v>6220</v>
      </c>
      <c r="G43" s="71" t="s">
        <v>31</v>
      </c>
      <c r="H43" s="107"/>
      <c r="I43" s="69"/>
      <c r="J43" s="108"/>
      <c r="K43" s="65">
        <f t="shared" si="0"/>
        <v>120000</v>
      </c>
      <c r="L43" s="69">
        <v>120000</v>
      </c>
      <c r="M43" s="73"/>
    </row>
    <row r="44" spans="1:13" ht="27" customHeight="1">
      <c r="A44" s="67" t="s">
        <v>46</v>
      </c>
      <c r="B44" s="60" t="s">
        <v>35</v>
      </c>
      <c r="C44" s="61" t="s">
        <v>26</v>
      </c>
      <c r="D44" s="61">
        <v>921</v>
      </c>
      <c r="E44" s="61">
        <v>92118</v>
      </c>
      <c r="F44" s="61">
        <v>6220</v>
      </c>
      <c r="G44" s="71" t="s">
        <v>31</v>
      </c>
      <c r="H44" s="107"/>
      <c r="I44" s="69"/>
      <c r="J44" s="108"/>
      <c r="K44" s="65">
        <f t="shared" si="0"/>
        <v>1600000</v>
      </c>
      <c r="L44" s="69">
        <v>1600000</v>
      </c>
      <c r="M44" s="73"/>
    </row>
    <row r="45" spans="1:13" ht="27" customHeight="1">
      <c r="A45" s="67" t="s">
        <v>47</v>
      </c>
      <c r="B45" s="109" t="s">
        <v>36</v>
      </c>
      <c r="C45" s="61" t="s">
        <v>26</v>
      </c>
      <c r="D45" s="61">
        <v>921</v>
      </c>
      <c r="E45" s="61">
        <v>92116</v>
      </c>
      <c r="F45" s="61">
        <v>6220</v>
      </c>
      <c r="G45" s="71" t="s">
        <v>31</v>
      </c>
      <c r="H45" s="107"/>
      <c r="I45" s="69"/>
      <c r="J45" s="108"/>
      <c r="K45" s="65">
        <f t="shared" si="0"/>
        <v>150000</v>
      </c>
      <c r="L45" s="69">
        <f>100000+50000</f>
        <v>150000</v>
      </c>
      <c r="M45" s="73"/>
    </row>
    <row r="46" spans="1:13" s="6" customFormat="1" ht="27" customHeight="1">
      <c r="A46" s="110"/>
      <c r="B46" s="111" t="s">
        <v>37</v>
      </c>
      <c r="C46" s="112"/>
      <c r="D46" s="112"/>
      <c r="E46" s="112"/>
      <c r="F46" s="112"/>
      <c r="G46" s="113"/>
      <c r="H46" s="105"/>
      <c r="I46" s="42"/>
      <c r="J46" s="106"/>
      <c r="K46" s="44">
        <f t="shared" si="0"/>
        <v>1000000</v>
      </c>
      <c r="L46" s="42">
        <f>L47</f>
        <v>1000000</v>
      </c>
      <c r="M46" s="43"/>
    </row>
    <row r="47" spans="1:13" s="6" customFormat="1" ht="27" customHeight="1">
      <c r="A47" s="49"/>
      <c r="B47" s="75" t="s">
        <v>38</v>
      </c>
      <c r="C47" s="51"/>
      <c r="D47" s="51"/>
      <c r="E47" s="51"/>
      <c r="F47" s="51"/>
      <c r="G47" s="52"/>
      <c r="H47" s="105"/>
      <c r="I47" s="42"/>
      <c r="J47" s="106"/>
      <c r="K47" s="44">
        <f t="shared" si="0"/>
        <v>1000000</v>
      </c>
      <c r="L47" s="42">
        <f>L48</f>
        <v>1000000</v>
      </c>
      <c r="M47" s="43"/>
    </row>
    <row r="48" spans="1:13" ht="27" customHeight="1" thickBot="1">
      <c r="A48" s="114" t="s">
        <v>48</v>
      </c>
      <c r="B48" s="115" t="s">
        <v>39</v>
      </c>
      <c r="C48" s="116" t="s">
        <v>26</v>
      </c>
      <c r="D48" s="117">
        <v>900</v>
      </c>
      <c r="E48" s="117">
        <v>90095</v>
      </c>
      <c r="F48" s="117">
        <v>6050</v>
      </c>
      <c r="G48" s="118" t="s">
        <v>40</v>
      </c>
      <c r="H48" s="119"/>
      <c r="I48" s="120"/>
      <c r="J48" s="121"/>
      <c r="K48" s="122">
        <f t="shared" si="0"/>
        <v>1000000</v>
      </c>
      <c r="L48" s="120">
        <v>1000000</v>
      </c>
      <c r="M48" s="123"/>
    </row>
  </sheetData>
  <mergeCells count="13">
    <mergeCell ref="H5:H6"/>
    <mergeCell ref="I5:J5"/>
    <mergeCell ref="K5:K6"/>
    <mergeCell ref="L5:M5"/>
    <mergeCell ref="A3:A6"/>
    <mergeCell ref="B3:B6"/>
    <mergeCell ref="C3:C6"/>
    <mergeCell ref="D3:D6"/>
    <mergeCell ref="E3:E6"/>
    <mergeCell ref="G3:G6"/>
    <mergeCell ref="H3:M3"/>
    <mergeCell ref="H4:J4"/>
    <mergeCell ref="K4:M4"/>
  </mergeCells>
  <printOptions horizontalCentered="1"/>
  <pageMargins left="0.51181102362204722" right="0.51181102362204722" top="0.6692913385826772" bottom="0.6692913385826772" header="0.31496062992125984" footer="0.31496062992125984"/>
  <pageSetup paperSize="9" orientation="landscape" r:id="rId1"/>
  <headerFooter>
    <oddHeader>&amp;L&amp;"-,Kursywa"&amp;8&amp;F&amp;P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RMK zm 11 programowe </vt:lpstr>
      <vt:lpstr>'RMK zm 11 programowe '!Obszar_wydruku</vt:lpstr>
      <vt:lpstr>'RMK zm 11 programowe '!Tytuły_wydruku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Krawczuk Sławomira</dc:creator>
  <cp:lastModifiedBy>Krawczuk Sławomira</cp:lastModifiedBy>
  <cp:lastPrinted>2020-10-08T08:13:08Z</cp:lastPrinted>
  <dcterms:created xsi:type="dcterms:W3CDTF">2020-01-20T12:43:18Z</dcterms:created>
  <dcterms:modified xsi:type="dcterms:W3CDTF">2020-10-08T08:13:30Z</dcterms:modified>
</cp:coreProperties>
</file>